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zbec\Documents\Jazbec Karmen\Projekti\ZKK_Železnica_Mb-Šentilj novogradnja\RAZPIS\"/>
    </mc:Choice>
  </mc:AlternateContent>
  <bookViews>
    <workbookView xWindow="0" yWindow="0" windowWidth="28800" windowHeight="13128"/>
  </bookViews>
  <sheets>
    <sheet name="Rekapitulacija" sheetId="7" r:id="rId1"/>
    <sheet name="Viadukt Pesnica" sheetId="1" r:id="rId2"/>
    <sheet name="Predor Pekel" sheetId="4" r:id="rId3"/>
    <sheet name="Ostalo" sheetId="5" r:id="rId4"/>
    <sheet name="Cestne ureditve" sheetId="6" r:id="rId5"/>
  </sheets>
  <definedNames>
    <definedName name="_xlnm.Print_Area" localSheetId="4">'Cestne ureditve'!$A$1:$M$1156</definedName>
    <definedName name="_xlnm.Print_Area" localSheetId="3">Ostalo!$A$1:$M$1221</definedName>
    <definedName name="_xlnm.Print_Area" localSheetId="2">'Predor Pekel'!$A$1:$M$760</definedName>
    <definedName name="_xlnm.Print_Area" localSheetId="1">'Viadukt Pesnica'!$A$1:$M$1164</definedName>
  </definedNames>
  <calcPr calcId="162913"/>
</workbook>
</file>

<file path=xl/calcChain.xml><?xml version="1.0" encoding="utf-8"?>
<calcChain xmlns="http://schemas.openxmlformats.org/spreadsheetml/2006/main">
  <c r="L926" i="6" l="1"/>
  <c r="L1140" i="6" l="1"/>
  <c r="M747" i="6"/>
  <c r="M748" i="6"/>
  <c r="M749" i="6"/>
  <c r="M746" i="6"/>
  <c r="L1201" i="5"/>
  <c r="L1176" i="5"/>
  <c r="M79" i="5"/>
  <c r="M80" i="5"/>
  <c r="M81" i="5"/>
  <c r="M76" i="5"/>
  <c r="M77" i="5"/>
  <c r="M78" i="5"/>
  <c r="F746" i="4"/>
  <c r="L450" i="4"/>
  <c r="F1154" i="6" l="1"/>
  <c r="F1218" i="5"/>
  <c r="F1216" i="5"/>
  <c r="L575" i="5"/>
  <c r="F1208" i="5" s="1"/>
  <c r="A754" i="4"/>
  <c r="L577" i="1"/>
  <c r="F1145" i="1" s="1"/>
  <c r="L569" i="1"/>
  <c r="F1144" i="1" s="1"/>
  <c r="L179" i="1"/>
  <c r="F1143" i="1" s="1"/>
  <c r="L1048" i="1"/>
  <c r="F1150" i="1"/>
  <c r="L1123" i="1"/>
  <c r="F1151" i="1" s="1"/>
  <c r="A1144" i="1"/>
  <c r="A1143" i="1"/>
  <c r="M102" i="6" l="1"/>
  <c r="M1138" i="6" l="1"/>
  <c r="M1133" i="6"/>
  <c r="M1132" i="6"/>
  <c r="M1131" i="6"/>
  <c r="M1130" i="6"/>
  <c r="M1094" i="6"/>
  <c r="M1093" i="6"/>
  <c r="M1089" i="6"/>
  <c r="M1082" i="6"/>
  <c r="M1070" i="6"/>
  <c r="M1069" i="6"/>
  <c r="M1058" i="6"/>
  <c r="M1057" i="6"/>
  <c r="M1056" i="6"/>
  <c r="M1055" i="6"/>
  <c r="M1054" i="6"/>
  <c r="L1127" i="6" s="1"/>
  <c r="F1152" i="6" s="1"/>
  <c r="M1040" i="6"/>
  <c r="M1039" i="6"/>
  <c r="M1032" i="6"/>
  <c r="M1023" i="6"/>
  <c r="M1020" i="6"/>
  <c r="M1019" i="6"/>
  <c r="M1018" i="6"/>
  <c r="M1017" i="6"/>
  <c r="M1015" i="6"/>
  <c r="M1014" i="6"/>
  <c r="M1013" i="6"/>
  <c r="M1012" i="6"/>
  <c r="L1050" i="6" s="1"/>
  <c r="F1151" i="6" s="1"/>
  <c r="M996" i="6"/>
  <c r="M990" i="6"/>
  <c r="M989" i="6"/>
  <c r="M979" i="6"/>
  <c r="M947" i="6"/>
  <c r="G947" i="6"/>
  <c r="M942" i="6"/>
  <c r="M941" i="6"/>
  <c r="M937" i="6"/>
  <c r="M936" i="6"/>
  <c r="M932" i="6"/>
  <c r="M931" i="6"/>
  <c r="M930" i="6"/>
  <c r="M783" i="6"/>
  <c r="M782" i="6"/>
  <c r="M781" i="6"/>
  <c r="M780" i="6"/>
  <c r="M779" i="6"/>
  <c r="M778" i="6"/>
  <c r="M775" i="6"/>
  <c r="M774" i="6"/>
  <c r="M771" i="6"/>
  <c r="M770" i="6"/>
  <c r="M767" i="6"/>
  <c r="M766" i="6"/>
  <c r="M765" i="6"/>
  <c r="M762" i="6"/>
  <c r="G762" i="6"/>
  <c r="M761" i="6"/>
  <c r="G761" i="6"/>
  <c r="M758" i="6"/>
  <c r="M757" i="6"/>
  <c r="M754" i="6"/>
  <c r="M753" i="6"/>
  <c r="M730" i="6"/>
  <c r="M729" i="6"/>
  <c r="M728" i="6"/>
  <c r="M717" i="6"/>
  <c r="M716" i="6"/>
  <c r="M715" i="6"/>
  <c r="M714" i="6"/>
  <c r="M713" i="6"/>
  <c r="M710" i="6"/>
  <c r="M709" i="6"/>
  <c r="M708" i="6"/>
  <c r="M707" i="6"/>
  <c r="M645" i="6"/>
  <c r="G645" i="6"/>
  <c r="M644" i="6"/>
  <c r="G644" i="6"/>
  <c r="M643" i="6"/>
  <c r="G643" i="6"/>
  <c r="M636" i="6"/>
  <c r="M635" i="6"/>
  <c r="M634" i="6"/>
  <c r="M633" i="6"/>
  <c r="M632" i="6"/>
  <c r="M627" i="6"/>
  <c r="I627" i="6"/>
  <c r="M626" i="6"/>
  <c r="M624" i="6"/>
  <c r="M621" i="6"/>
  <c r="M618" i="6"/>
  <c r="M601" i="6"/>
  <c r="M600" i="6"/>
  <c r="M596" i="6"/>
  <c r="M595" i="6"/>
  <c r="M594" i="6"/>
  <c r="M584" i="6"/>
  <c r="M582" i="6"/>
  <c r="M578" i="6"/>
  <c r="M568" i="6"/>
  <c r="L573" i="6" s="1"/>
  <c r="F1146" i="6" s="1"/>
  <c r="M431" i="6"/>
  <c r="M430" i="6"/>
  <c r="M429" i="6"/>
  <c r="M426" i="6"/>
  <c r="M425" i="6"/>
  <c r="M424" i="6"/>
  <c r="M423" i="6"/>
  <c r="M419" i="6"/>
  <c r="M418" i="6"/>
  <c r="M417" i="6"/>
  <c r="M416" i="6"/>
  <c r="M415" i="6"/>
  <c r="M414" i="6"/>
  <c r="M413" i="6"/>
  <c r="M408" i="6"/>
  <c r="M407" i="6"/>
  <c r="M406" i="6"/>
  <c r="M405" i="6"/>
  <c r="M404" i="6"/>
  <c r="M403" i="6"/>
  <c r="M399" i="6"/>
  <c r="M398" i="6"/>
  <c r="M397" i="6"/>
  <c r="M393" i="6"/>
  <c r="M392" i="6"/>
  <c r="M391" i="6"/>
  <c r="M390" i="6"/>
  <c r="M263" i="6"/>
  <c r="M262" i="6"/>
  <c r="M261" i="6"/>
  <c r="M260" i="6"/>
  <c r="M256" i="6"/>
  <c r="M255" i="6"/>
  <c r="M254" i="6"/>
  <c r="M253" i="6"/>
  <c r="M252" i="6"/>
  <c r="M251" i="6"/>
  <c r="M245" i="6"/>
  <c r="M244" i="6"/>
  <c r="M243" i="6"/>
  <c r="M242" i="6"/>
  <c r="M241" i="6"/>
  <c r="M230" i="6"/>
  <c r="M229" i="6"/>
  <c r="M228" i="6"/>
  <c r="M227" i="6"/>
  <c r="M157" i="6"/>
  <c r="M156" i="6"/>
  <c r="M155" i="6"/>
  <c r="M154" i="6"/>
  <c r="M150" i="6"/>
  <c r="M149" i="6"/>
  <c r="M145" i="6"/>
  <c r="M144" i="6"/>
  <c r="M143" i="6"/>
  <c r="M142" i="6"/>
  <c r="M141" i="6"/>
  <c r="M140" i="6"/>
  <c r="M139" i="6"/>
  <c r="M138" i="6"/>
  <c r="L175" i="6" s="1"/>
  <c r="F1144" i="6" s="1"/>
  <c r="M125" i="6"/>
  <c r="M124" i="6"/>
  <c r="K121" i="6"/>
  <c r="M121" i="6" s="1"/>
  <c r="I121" i="6"/>
  <c r="K120" i="6"/>
  <c r="M120" i="6" s="1"/>
  <c r="I120" i="6"/>
  <c r="K119" i="6"/>
  <c r="M119" i="6" s="1"/>
  <c r="I119" i="6"/>
  <c r="K118" i="6"/>
  <c r="M118" i="6" s="1"/>
  <c r="I118" i="6"/>
  <c r="M117" i="6"/>
  <c r="I117" i="6"/>
  <c r="K116" i="6"/>
  <c r="M116" i="6" s="1"/>
  <c r="I116" i="6"/>
  <c r="K115" i="6"/>
  <c r="M115" i="6" s="1"/>
  <c r="I115" i="6"/>
  <c r="K114" i="6"/>
  <c r="M114" i="6" s="1"/>
  <c r="I114" i="6"/>
  <c r="K113" i="6"/>
  <c r="M113" i="6" s="1"/>
  <c r="I113" i="6"/>
  <c r="K112" i="6"/>
  <c r="M112" i="6" s="1"/>
  <c r="I112" i="6"/>
  <c r="M101" i="6"/>
  <c r="M100" i="6"/>
  <c r="M99" i="6"/>
  <c r="M98" i="6"/>
  <c r="M93" i="6"/>
  <c r="M92" i="6"/>
  <c r="M91" i="6"/>
  <c r="M86" i="6"/>
  <c r="I86" i="6"/>
  <c r="M85" i="6"/>
  <c r="I85" i="6"/>
  <c r="M84" i="6"/>
  <c r="I84" i="6"/>
  <c r="M80" i="6"/>
  <c r="G80" i="6"/>
  <c r="I80" i="6" s="1"/>
  <c r="M79" i="6"/>
  <c r="G79" i="6"/>
  <c r="I79" i="6" s="1"/>
  <c r="M78" i="6"/>
  <c r="G78" i="6"/>
  <c r="I78" i="6" s="1"/>
  <c r="M77" i="6"/>
  <c r="G77" i="6"/>
  <c r="I77" i="6" s="1"/>
  <c r="M76" i="6"/>
  <c r="G76" i="6"/>
  <c r="I76" i="6" s="1"/>
  <c r="M75" i="6"/>
  <c r="I75" i="6"/>
  <c r="G75" i="6"/>
  <c r="M74" i="6"/>
  <c r="G74" i="6"/>
  <c r="I74" i="6" s="1"/>
  <c r="M70" i="6"/>
  <c r="M69" i="6"/>
  <c r="M68" i="6"/>
  <c r="M67" i="6"/>
  <c r="M66" i="6"/>
  <c r="M53" i="6"/>
  <c r="I53" i="6"/>
  <c r="M52" i="6"/>
  <c r="I52" i="6"/>
  <c r="M51" i="6"/>
  <c r="I51" i="6"/>
  <c r="M50" i="6"/>
  <c r="I50" i="6"/>
  <c r="M49" i="6"/>
  <c r="I49" i="6"/>
  <c r="M48" i="6"/>
  <c r="I48" i="6"/>
  <c r="M44" i="6"/>
  <c r="I44" i="6"/>
  <c r="M43" i="6"/>
  <c r="I43" i="6"/>
  <c r="M42" i="6"/>
  <c r="I42" i="6"/>
  <c r="M41" i="6"/>
  <c r="I41" i="6"/>
  <c r="M40" i="6"/>
  <c r="I40" i="6"/>
  <c r="M39" i="6"/>
  <c r="I39" i="6"/>
  <c r="M38" i="6"/>
  <c r="I38" i="6"/>
  <c r="M37" i="6"/>
  <c r="I37" i="6"/>
  <c r="M34" i="6"/>
  <c r="M33" i="6"/>
  <c r="M32" i="6"/>
  <c r="M31" i="6"/>
  <c r="M26" i="6"/>
  <c r="M25" i="6"/>
  <c r="M1199" i="5"/>
  <c r="M1196" i="5"/>
  <c r="M1193" i="5"/>
  <c r="M1190" i="5"/>
  <c r="M1182" i="5"/>
  <c r="M1181" i="5"/>
  <c r="K1180" i="5"/>
  <c r="M1180" i="5" s="1"/>
  <c r="M1179" i="5"/>
  <c r="M1172" i="5"/>
  <c r="M1171" i="5"/>
  <c r="M1166" i="5"/>
  <c r="M1165" i="5"/>
  <c r="M1164" i="5"/>
  <c r="M1163" i="5"/>
  <c r="M1162" i="5"/>
  <c r="M1161" i="5"/>
  <c r="M1160" i="5"/>
  <c r="M1156" i="5"/>
  <c r="G1156" i="5"/>
  <c r="M1155" i="5"/>
  <c r="M1148" i="5"/>
  <c r="M1147" i="5"/>
  <c r="M1138" i="5"/>
  <c r="M1137" i="5"/>
  <c r="M1136" i="5"/>
  <c r="M1135" i="5"/>
  <c r="M1134" i="5"/>
  <c r="M1133" i="5"/>
  <c r="M1132" i="5"/>
  <c r="M1126" i="5"/>
  <c r="M1125" i="5"/>
  <c r="M1124" i="5"/>
  <c r="M1122" i="5"/>
  <c r="G1122" i="5"/>
  <c r="M1117" i="5"/>
  <c r="M1114" i="5"/>
  <c r="M1113" i="5"/>
  <c r="M1112" i="5"/>
  <c r="M1111" i="5"/>
  <c r="M1104" i="5"/>
  <c r="M1103" i="5"/>
  <c r="M1102" i="5"/>
  <c r="M1097" i="5"/>
  <c r="M1094" i="5"/>
  <c r="M1093" i="5"/>
  <c r="M1092" i="5"/>
  <c r="M1082" i="5"/>
  <c r="M1081" i="5"/>
  <c r="M1080" i="5"/>
  <c r="M1058" i="5"/>
  <c r="M1057" i="5"/>
  <c r="M1056" i="5"/>
  <c r="M1055" i="5"/>
  <c r="M1033" i="5"/>
  <c r="G1033" i="5"/>
  <c r="M1032" i="5"/>
  <c r="G1032" i="5"/>
  <c r="M1026" i="5"/>
  <c r="M1025" i="5"/>
  <c r="M1017" i="5"/>
  <c r="M1016" i="5"/>
  <c r="M1013" i="5"/>
  <c r="M1012" i="5"/>
  <c r="M1011" i="5"/>
  <c r="M1010" i="5"/>
  <c r="M1008" i="5"/>
  <c r="M1007" i="5"/>
  <c r="M1006" i="5"/>
  <c r="M1005" i="5"/>
  <c r="M937" i="5"/>
  <c r="M931" i="5"/>
  <c r="M930" i="5"/>
  <c r="M925" i="5"/>
  <c r="M924" i="5"/>
  <c r="M923" i="5"/>
  <c r="M907" i="5"/>
  <c r="M906" i="5"/>
  <c r="M905" i="5"/>
  <c r="M899" i="5"/>
  <c r="M898" i="5"/>
  <c r="M897" i="5"/>
  <c r="M896" i="5"/>
  <c r="M894" i="5"/>
  <c r="M893" i="5"/>
  <c r="M881" i="5"/>
  <c r="M880" i="5"/>
  <c r="M879" i="5"/>
  <c r="M878" i="5"/>
  <c r="M877" i="5"/>
  <c r="M876" i="5"/>
  <c r="M875" i="5"/>
  <c r="M868" i="5"/>
  <c r="M863" i="5"/>
  <c r="M862" i="5"/>
  <c r="M856" i="5"/>
  <c r="M855" i="5"/>
  <c r="M854" i="5"/>
  <c r="M849" i="5"/>
  <c r="M848" i="5"/>
  <c r="M847" i="5"/>
  <c r="M823" i="5"/>
  <c r="M822" i="5"/>
  <c r="M821" i="5"/>
  <c r="M820" i="5"/>
  <c r="M818" i="5"/>
  <c r="M817" i="5"/>
  <c r="M813" i="5"/>
  <c r="M812" i="5"/>
  <c r="M811" i="5"/>
  <c r="M810" i="5"/>
  <c r="M809" i="5"/>
  <c r="M808" i="5"/>
  <c r="M807" i="5"/>
  <c r="M806" i="5"/>
  <c r="M803" i="5"/>
  <c r="G803" i="5"/>
  <c r="M802" i="5"/>
  <c r="G802" i="5"/>
  <c r="M801" i="5"/>
  <c r="G801" i="5"/>
  <c r="M798" i="5"/>
  <c r="M797" i="5"/>
  <c r="M794" i="5"/>
  <c r="M793" i="5"/>
  <c r="M789" i="5"/>
  <c r="M788" i="5"/>
  <c r="M740" i="5"/>
  <c r="M739" i="5"/>
  <c r="M738" i="5"/>
  <c r="M729" i="5"/>
  <c r="M728" i="5"/>
  <c r="M727" i="5"/>
  <c r="M672" i="5"/>
  <c r="M669" i="5"/>
  <c r="M668" i="5"/>
  <c r="M665" i="5"/>
  <c r="M662" i="5"/>
  <c r="M659" i="5"/>
  <c r="M658" i="5"/>
  <c r="M657" i="5"/>
  <c r="M656" i="5"/>
  <c r="M655" i="5"/>
  <c r="M654" i="5"/>
  <c r="M650" i="5"/>
  <c r="M637" i="5"/>
  <c r="M636" i="5"/>
  <c r="M635" i="5"/>
  <c r="I635" i="5"/>
  <c r="M634" i="5"/>
  <c r="I634" i="5"/>
  <c r="M633" i="5"/>
  <c r="I633" i="5"/>
  <c r="M628" i="5"/>
  <c r="I628" i="5"/>
  <c r="M627" i="5"/>
  <c r="I627" i="5"/>
  <c r="M626" i="5"/>
  <c r="I626" i="5"/>
  <c r="M623" i="5"/>
  <c r="M620" i="5"/>
  <c r="M603" i="5"/>
  <c r="M594" i="5"/>
  <c r="M593" i="5"/>
  <c r="M496" i="5"/>
  <c r="M495" i="5"/>
  <c r="M494" i="5"/>
  <c r="M493" i="5"/>
  <c r="M489" i="5"/>
  <c r="M486" i="5"/>
  <c r="M485" i="5"/>
  <c r="M484" i="5"/>
  <c r="M483" i="5"/>
  <c r="M428" i="5"/>
  <c r="M427" i="5"/>
  <c r="M426" i="5"/>
  <c r="M425" i="5"/>
  <c r="M421" i="5"/>
  <c r="M419" i="5"/>
  <c r="M418" i="5"/>
  <c r="M417" i="5"/>
  <c r="M416" i="5"/>
  <c r="M415" i="5"/>
  <c r="M409" i="5"/>
  <c r="M408" i="5"/>
  <c r="M407" i="5"/>
  <c r="M406" i="5"/>
  <c r="M405" i="5"/>
  <c r="M395" i="5"/>
  <c r="M394" i="5"/>
  <c r="M393" i="5"/>
  <c r="M392" i="5"/>
  <c r="M315" i="5"/>
  <c r="M314" i="5"/>
  <c r="M313" i="5"/>
  <c r="M312" i="5"/>
  <c r="M311" i="5"/>
  <c r="M310" i="5"/>
  <c r="M309" i="5"/>
  <c r="M298" i="5"/>
  <c r="M297" i="5"/>
  <c r="M296" i="5"/>
  <c r="M295" i="5"/>
  <c r="M294" i="5"/>
  <c r="M265" i="5"/>
  <c r="M264" i="5"/>
  <c r="M263" i="5"/>
  <c r="M262" i="5"/>
  <c r="M258" i="5"/>
  <c r="I258" i="5"/>
  <c r="M257" i="5"/>
  <c r="M256" i="5"/>
  <c r="M255" i="5"/>
  <c r="M254" i="5"/>
  <c r="M253" i="5"/>
  <c r="M247" i="5"/>
  <c r="M246" i="5"/>
  <c r="M245" i="5"/>
  <c r="M244" i="5"/>
  <c r="M243" i="5"/>
  <c r="M175" i="5"/>
  <c r="M172" i="5"/>
  <c r="M171" i="5"/>
  <c r="M170" i="5"/>
  <c r="M167" i="5"/>
  <c r="M164" i="5"/>
  <c r="M159" i="5"/>
  <c r="I159" i="5"/>
  <c r="M158" i="5"/>
  <c r="I158" i="5"/>
  <c r="M157" i="5"/>
  <c r="I157" i="5"/>
  <c r="M156" i="5"/>
  <c r="I156" i="5"/>
  <c r="M152" i="5"/>
  <c r="I152" i="5"/>
  <c r="M151" i="5"/>
  <c r="I151" i="5"/>
  <c r="M147" i="5"/>
  <c r="I147" i="5"/>
  <c r="M146" i="5"/>
  <c r="I146" i="5"/>
  <c r="M145" i="5"/>
  <c r="I145" i="5"/>
  <c r="M144" i="5"/>
  <c r="I144" i="5"/>
  <c r="M143" i="5"/>
  <c r="I143" i="5"/>
  <c r="M142" i="5"/>
  <c r="I142" i="5"/>
  <c r="M141" i="5"/>
  <c r="I141" i="5"/>
  <c r="M140" i="5"/>
  <c r="I140" i="5"/>
  <c r="M126" i="5"/>
  <c r="I126" i="5"/>
  <c r="M125" i="5"/>
  <c r="I125" i="5"/>
  <c r="M122" i="5"/>
  <c r="I122" i="5"/>
  <c r="M121" i="5"/>
  <c r="I121" i="5"/>
  <c r="M120" i="5"/>
  <c r="I120" i="5"/>
  <c r="M119" i="5"/>
  <c r="I119" i="5"/>
  <c r="M118" i="5"/>
  <c r="I118" i="5"/>
  <c r="M117" i="5"/>
  <c r="I117" i="5"/>
  <c r="M116" i="5"/>
  <c r="I116" i="5"/>
  <c r="M115" i="5"/>
  <c r="I115" i="5"/>
  <c r="M114" i="5"/>
  <c r="I114" i="5"/>
  <c r="M113" i="5"/>
  <c r="I113" i="5"/>
  <c r="M108" i="5"/>
  <c r="I108" i="5"/>
  <c r="M107" i="5"/>
  <c r="I107" i="5"/>
  <c r="M106" i="5"/>
  <c r="I106" i="5"/>
  <c r="I103" i="5"/>
  <c r="M102" i="5"/>
  <c r="I102" i="5"/>
  <c r="M101" i="5"/>
  <c r="I101" i="5"/>
  <c r="M100" i="5"/>
  <c r="I100" i="5"/>
  <c r="M99" i="5"/>
  <c r="I99" i="5"/>
  <c r="M94" i="5"/>
  <c r="M93" i="5"/>
  <c r="M92" i="5"/>
  <c r="M87" i="5"/>
  <c r="I87" i="5"/>
  <c r="M86" i="5"/>
  <c r="I86" i="5"/>
  <c r="M85" i="5"/>
  <c r="I85" i="5"/>
  <c r="M75" i="5"/>
  <c r="M71" i="5"/>
  <c r="I71" i="5"/>
  <c r="M70" i="5"/>
  <c r="I70" i="5"/>
  <c r="M69" i="5"/>
  <c r="I69" i="5"/>
  <c r="M68" i="5"/>
  <c r="I68" i="5"/>
  <c r="M67" i="5"/>
  <c r="I67" i="5"/>
  <c r="M63" i="5"/>
  <c r="M62" i="5"/>
  <c r="M61" i="5"/>
  <c r="M60" i="5"/>
  <c r="M59" i="5"/>
  <c r="M45" i="5"/>
  <c r="I45" i="5"/>
  <c r="M44" i="5"/>
  <c r="I44" i="5"/>
  <c r="M43" i="5"/>
  <c r="I43" i="5"/>
  <c r="M42" i="5"/>
  <c r="I42" i="5"/>
  <c r="M41" i="5"/>
  <c r="I41" i="5"/>
  <c r="M40" i="5"/>
  <c r="M39" i="5"/>
  <c r="M38" i="5"/>
  <c r="M26" i="5"/>
  <c r="M741" i="4"/>
  <c r="L743" i="4" s="1"/>
  <c r="F757" i="4" s="1"/>
  <c r="M735" i="4"/>
  <c r="K734" i="4"/>
  <c r="M734" i="4" s="1"/>
  <c r="K733" i="4"/>
  <c r="M733" i="4" s="1"/>
  <c r="M732" i="4"/>
  <c r="M727" i="4"/>
  <c r="M716" i="4"/>
  <c r="M715" i="4"/>
  <c r="M705" i="4"/>
  <c r="M703" i="4"/>
  <c r="M702" i="4"/>
  <c r="M699" i="4"/>
  <c r="M698" i="4"/>
  <c r="M695" i="4"/>
  <c r="M694" i="4"/>
  <c r="M693" i="4"/>
  <c r="M692" i="4"/>
  <c r="M690" i="4"/>
  <c r="M689" i="4"/>
  <c r="M688" i="4"/>
  <c r="M687" i="4"/>
  <c r="M681" i="4"/>
  <c r="M677" i="4"/>
  <c r="M676" i="4"/>
  <c r="M664" i="4"/>
  <c r="M663" i="4"/>
  <c r="M662" i="4"/>
  <c r="M661" i="4"/>
  <c r="M660" i="4"/>
  <c r="M649" i="4"/>
  <c r="M648" i="4"/>
  <c r="M647" i="4"/>
  <c r="M639" i="4"/>
  <c r="M638" i="4"/>
  <c r="M637" i="4"/>
  <c r="M629" i="4"/>
  <c r="M628" i="4"/>
  <c r="M627" i="4"/>
  <c r="M622" i="4"/>
  <c r="M621" i="4"/>
  <c r="M620" i="4"/>
  <c r="M619" i="4"/>
  <c r="M617" i="4"/>
  <c r="M616" i="4"/>
  <c r="M613" i="4"/>
  <c r="M612" i="4"/>
  <c r="M611" i="4"/>
  <c r="M610" i="4"/>
  <c r="M609" i="4"/>
  <c r="M608" i="4"/>
  <c r="M607" i="4"/>
  <c r="M595" i="4"/>
  <c r="M594" i="4"/>
  <c r="M588" i="4"/>
  <c r="M587" i="4"/>
  <c r="M586" i="4"/>
  <c r="M581" i="4"/>
  <c r="M580" i="4"/>
  <c r="M579" i="4"/>
  <c r="M556" i="4"/>
  <c r="M555" i="4"/>
  <c r="M554" i="4"/>
  <c r="M553" i="4"/>
  <c r="M551" i="4"/>
  <c r="M550" i="4"/>
  <c r="M536" i="4"/>
  <c r="G536" i="4"/>
  <c r="M535" i="4"/>
  <c r="G535" i="4"/>
  <c r="M534" i="4"/>
  <c r="G534" i="4"/>
  <c r="M531" i="4"/>
  <c r="M530" i="4"/>
  <c r="M527" i="4"/>
  <c r="M526" i="4"/>
  <c r="M523" i="4"/>
  <c r="M522" i="4"/>
  <c r="M512" i="4"/>
  <c r="M510" i="4"/>
  <c r="M509" i="4"/>
  <c r="M508" i="4"/>
  <c r="M505" i="4"/>
  <c r="M502" i="4"/>
  <c r="M501" i="4"/>
  <c r="M500" i="4"/>
  <c r="M499" i="4"/>
  <c r="M498" i="4"/>
  <c r="M497" i="4"/>
  <c r="M496" i="4"/>
  <c r="M495" i="4"/>
  <c r="M494" i="4"/>
  <c r="M491" i="4"/>
  <c r="M483" i="4"/>
  <c r="M482" i="4"/>
  <c r="M481" i="4"/>
  <c r="M480" i="4"/>
  <c r="M479" i="4"/>
  <c r="M478" i="4"/>
  <c r="M474" i="4"/>
  <c r="M473" i="4"/>
  <c r="M472" i="4"/>
  <c r="M471" i="4"/>
  <c r="M467" i="4"/>
  <c r="M464" i="4"/>
  <c r="M461" i="4"/>
  <c r="M424" i="4"/>
  <c r="M423" i="4"/>
  <c r="M422" i="4"/>
  <c r="M421" i="4"/>
  <c r="M420" i="4"/>
  <c r="M413" i="4"/>
  <c r="M412" i="4"/>
  <c r="M411" i="4"/>
  <c r="M410" i="4"/>
  <c r="M409" i="4"/>
  <c r="M408" i="4"/>
  <c r="M407" i="4"/>
  <c r="M397" i="4"/>
  <c r="M388" i="4"/>
  <c r="M387" i="4"/>
  <c r="M361" i="4"/>
  <c r="M360" i="4"/>
  <c r="M359" i="4"/>
  <c r="M358" i="4"/>
  <c r="M354" i="4"/>
  <c r="M352" i="4"/>
  <c r="M351" i="4"/>
  <c r="M350" i="4"/>
  <c r="M349" i="4"/>
  <c r="M348" i="4"/>
  <c r="M335" i="4"/>
  <c r="M334" i="4"/>
  <c r="M333" i="4"/>
  <c r="M332" i="4"/>
  <c r="M331" i="4"/>
  <c r="M321" i="4"/>
  <c r="M320" i="4"/>
  <c r="M319" i="4"/>
  <c r="M318" i="4"/>
  <c r="M293" i="4"/>
  <c r="M292" i="4"/>
  <c r="M291" i="4"/>
  <c r="M290" i="4"/>
  <c r="M286" i="4"/>
  <c r="M284" i="4"/>
  <c r="M283" i="4"/>
  <c r="M282" i="4"/>
  <c r="M281" i="4"/>
  <c r="M280" i="4"/>
  <c r="M274" i="4"/>
  <c r="M273" i="4"/>
  <c r="M272" i="4"/>
  <c r="M271" i="4"/>
  <c r="M270" i="4"/>
  <c r="M260" i="4"/>
  <c r="M259" i="4"/>
  <c r="M258" i="4"/>
  <c r="M257" i="4"/>
  <c r="M231" i="4"/>
  <c r="M230" i="4"/>
  <c r="M229" i="4"/>
  <c r="M228" i="4"/>
  <c r="M224" i="4"/>
  <c r="M222" i="4"/>
  <c r="M221" i="4"/>
  <c r="M220" i="4"/>
  <c r="M219" i="4"/>
  <c r="M218" i="4"/>
  <c r="M207" i="4"/>
  <c r="M206" i="4"/>
  <c r="M205" i="4"/>
  <c r="M204" i="4"/>
  <c r="M203" i="4"/>
  <c r="M174" i="4"/>
  <c r="M173" i="4"/>
  <c r="M172" i="4"/>
  <c r="M171" i="4"/>
  <c r="M167" i="4"/>
  <c r="M165" i="4"/>
  <c r="M164" i="4"/>
  <c r="M163" i="4"/>
  <c r="M162" i="4"/>
  <c r="M157" i="4"/>
  <c r="M156" i="4"/>
  <c r="M155" i="4"/>
  <c r="M154" i="4"/>
  <c r="M153" i="4"/>
  <c r="M152" i="4"/>
  <c r="M141" i="4"/>
  <c r="M140" i="4"/>
  <c r="M139" i="4"/>
  <c r="M138" i="4"/>
  <c r="M118" i="4"/>
  <c r="M117" i="4"/>
  <c r="M116" i="4"/>
  <c r="M115" i="4"/>
  <c r="M111" i="4"/>
  <c r="M110" i="4"/>
  <c r="M102" i="4"/>
  <c r="M101" i="4"/>
  <c r="M100" i="4"/>
  <c r="M99" i="4"/>
  <c r="M92" i="4"/>
  <c r="M91" i="4"/>
  <c r="M88" i="4"/>
  <c r="M87" i="4"/>
  <c r="M86" i="4"/>
  <c r="M85" i="4"/>
  <c r="M84" i="4"/>
  <c r="M83" i="4"/>
  <c r="M82" i="4"/>
  <c r="M81" i="4"/>
  <c r="M80" i="4"/>
  <c r="M79" i="4"/>
  <c r="M74" i="4"/>
  <c r="M73" i="4"/>
  <c r="M72" i="4"/>
  <c r="M67" i="4"/>
  <c r="M66" i="4"/>
  <c r="M65" i="4"/>
  <c r="M60" i="4"/>
  <c r="M59" i="4"/>
  <c r="M58" i="4"/>
  <c r="M54" i="4"/>
  <c r="M53" i="4"/>
  <c r="M52" i="4"/>
  <c r="M51" i="4"/>
  <c r="M50" i="4"/>
  <c r="M49" i="4"/>
  <c r="M45" i="4"/>
  <c r="M44" i="4"/>
  <c r="M43" i="4"/>
  <c r="M42" i="4"/>
  <c r="M41" i="4"/>
  <c r="M38" i="4"/>
  <c r="M37" i="4"/>
  <c r="M36" i="4"/>
  <c r="M35" i="4"/>
  <c r="M34" i="4"/>
  <c r="M33" i="4"/>
  <c r="M32" i="4"/>
  <c r="M31" i="4"/>
  <c r="M28" i="4"/>
  <c r="M27" i="4"/>
  <c r="L737" i="4" l="1"/>
  <c r="F756" i="4" s="1"/>
  <c r="L919" i="5"/>
  <c r="F1211" i="5" s="1"/>
  <c r="L1043" i="5"/>
  <c r="F1213" i="5" s="1"/>
  <c r="L135" i="5"/>
  <c r="F1205" i="5" s="1"/>
  <c r="L722" i="5"/>
  <c r="F1210" i="5" s="1"/>
  <c r="L1168" i="5"/>
  <c r="F1215" i="5" s="1"/>
  <c r="L177" i="5"/>
  <c r="F1206" i="5" s="1"/>
  <c r="L567" i="5"/>
  <c r="F1207" i="5" s="1"/>
  <c r="L606" i="5"/>
  <c r="F1209" i="5" s="1"/>
  <c r="L1119" i="5"/>
  <c r="F1214" i="5" s="1"/>
  <c r="L1184" i="5"/>
  <c r="F1217" i="5" s="1"/>
  <c r="L1000" i="5"/>
  <c r="F1212" i="5" s="1"/>
  <c r="L134" i="6"/>
  <c r="F1143" i="6" s="1"/>
  <c r="L604" i="6"/>
  <c r="F1147" i="6" s="1"/>
  <c r="L723" i="6"/>
  <c r="F1148" i="6" s="1"/>
  <c r="L565" i="6"/>
  <c r="F1145" i="6" s="1"/>
  <c r="F1149" i="6"/>
  <c r="L1007" i="6"/>
  <c r="F1150" i="6" s="1"/>
  <c r="L1135" i="6"/>
  <c r="F1153" i="6" s="1"/>
  <c r="L633" i="4"/>
  <c r="F752" i="4" s="1"/>
  <c r="L666" i="4"/>
  <c r="F753" i="4" s="1"/>
  <c r="L729" i="4"/>
  <c r="F755" i="4" s="1"/>
  <c r="L120" i="4"/>
  <c r="F747" i="4" s="1"/>
  <c r="F749" i="4"/>
  <c r="L516" i="4"/>
  <c r="F750" i="4" s="1"/>
  <c r="L602" i="4"/>
  <c r="F751" i="4" s="1"/>
  <c r="L94" i="4"/>
  <c r="L368" i="4"/>
  <c r="F748" i="4" s="1"/>
  <c r="L683" i="4"/>
  <c r="F754" i="4" s="1"/>
  <c r="F1155" i="6" l="1"/>
  <c r="G5" i="7" s="1"/>
  <c r="F1219" i="5"/>
  <c r="G4" i="7" s="1"/>
  <c r="F758" i="4"/>
  <c r="G3" i="7" s="1"/>
  <c r="K1127" i="1"/>
  <c r="M1137" i="1" l="1"/>
  <c r="L1139" i="1" s="1"/>
  <c r="F1153" i="1" s="1"/>
  <c r="M1129" i="1"/>
  <c r="M1128" i="1"/>
  <c r="M1127" i="1"/>
  <c r="M1126" i="1"/>
  <c r="M947" i="1"/>
  <c r="M948" i="1"/>
  <c r="M949" i="1"/>
  <c r="L1131" i="1" l="1"/>
  <c r="F1152" i="1" s="1"/>
  <c r="K128" i="1"/>
  <c r="I128" i="1"/>
  <c r="K127" i="1"/>
  <c r="I127" i="1"/>
  <c r="M998" i="1" l="1"/>
  <c r="M946" i="1" l="1"/>
  <c r="M994" i="1"/>
  <c r="M988" i="1"/>
  <c r="M987" i="1"/>
  <c r="M786" i="1"/>
  <c r="M785" i="1"/>
  <c r="M784" i="1"/>
  <c r="M783" i="1"/>
  <c r="M782" i="1"/>
  <c r="M781" i="1"/>
  <c r="M778" i="1"/>
  <c r="M777" i="1"/>
  <c r="M774" i="1"/>
  <c r="M773" i="1"/>
  <c r="M770" i="1"/>
  <c r="M769" i="1"/>
  <c r="M768" i="1"/>
  <c r="M765" i="1"/>
  <c r="M764" i="1"/>
  <c r="M761" i="1"/>
  <c r="M760" i="1"/>
  <c r="M757" i="1"/>
  <c r="M756" i="1"/>
  <c r="M752" i="1"/>
  <c r="M751" i="1"/>
  <c r="M750" i="1"/>
  <c r="M749" i="1"/>
  <c r="M744" i="1"/>
  <c r="M743" i="1"/>
  <c r="M742" i="1"/>
  <c r="M719" i="1"/>
  <c r="M718" i="1"/>
  <c r="M717" i="1"/>
  <c r="M716" i="1"/>
  <c r="M715" i="1"/>
  <c r="M712" i="1"/>
  <c r="M711" i="1"/>
  <c r="M710" i="1"/>
  <c r="M709" i="1"/>
  <c r="M648" i="1"/>
  <c r="M647" i="1"/>
  <c r="M646" i="1"/>
  <c r="M638" i="1"/>
  <c r="M637" i="1"/>
  <c r="M636" i="1"/>
  <c r="M635" i="1"/>
  <c r="M630" i="1"/>
  <c r="M629" i="1"/>
  <c r="M628" i="1"/>
  <c r="M625" i="1"/>
  <c r="M622" i="1"/>
  <c r="M619" i="1"/>
  <c r="M605" i="1"/>
  <c r="M596" i="1"/>
  <c r="M595" i="1"/>
  <c r="M588" i="1"/>
  <c r="M586" i="1"/>
  <c r="M582" i="1"/>
  <c r="M128" i="1"/>
  <c r="M127" i="1"/>
  <c r="M124" i="1"/>
  <c r="M123" i="1"/>
  <c r="M122" i="1"/>
  <c r="M121" i="1"/>
  <c r="M120" i="1"/>
  <c r="M119" i="1"/>
  <c r="M118" i="1"/>
  <c r="M117" i="1"/>
  <c r="M116" i="1"/>
  <c r="M115" i="1"/>
  <c r="M96" i="1"/>
  <c r="M95" i="1"/>
  <c r="M94" i="1"/>
  <c r="M89" i="1"/>
  <c r="M88" i="1"/>
  <c r="M87" i="1"/>
  <c r="M83" i="1"/>
  <c r="M82" i="1"/>
  <c r="M81" i="1"/>
  <c r="M80" i="1"/>
  <c r="M79" i="1"/>
  <c r="M78" i="1"/>
  <c r="M77" i="1"/>
  <c r="M47" i="1"/>
  <c r="M46" i="1"/>
  <c r="M45" i="1"/>
  <c r="M44" i="1"/>
  <c r="M43" i="1"/>
  <c r="M42" i="1"/>
  <c r="M41" i="1"/>
  <c r="M40" i="1"/>
  <c r="M28" i="1"/>
  <c r="L1005" i="1" l="1"/>
  <c r="F1149" i="1" s="1"/>
  <c r="L608" i="1"/>
  <c r="F1146" i="1" s="1"/>
  <c r="L137" i="1"/>
  <c r="F1142" i="1" s="1"/>
  <c r="L726" i="1"/>
  <c r="F1147" i="1" s="1"/>
  <c r="G586" i="1"/>
  <c r="M732" i="1" l="1"/>
  <c r="M733" i="1"/>
  <c r="M731" i="1"/>
  <c r="L924" i="1" s="1"/>
  <c r="F1148" i="1" s="1"/>
  <c r="F1154" i="1" s="1"/>
  <c r="G2" i="7" l="1"/>
  <c r="G6" i="7" s="1"/>
  <c r="G7" i="7" s="1"/>
  <c r="G8" i="7" s="1"/>
</calcChain>
</file>

<file path=xl/sharedStrings.xml><?xml version="1.0" encoding="utf-8"?>
<sst xmlns="http://schemas.openxmlformats.org/spreadsheetml/2006/main" count="14513" uniqueCount="1277">
  <si>
    <t>Naročnik:</t>
  </si>
  <si>
    <t>Veljavna regulativa</t>
  </si>
  <si>
    <t xml:space="preserve">   Obseg del</t>
  </si>
  <si>
    <t>Notranja kontrola</t>
  </si>
  <si>
    <t>Zunanja kontrola</t>
  </si>
  <si>
    <t>(standard, TSC,…)</t>
  </si>
  <si>
    <t>enota mere</t>
  </si>
  <si>
    <t>količina</t>
  </si>
  <si>
    <t>število</t>
  </si>
  <si>
    <t>1  ZEMELJSKA DELA IN TEMELJENJE</t>
  </si>
  <si>
    <t>1.1  Ogledi in konzultacije</t>
  </si>
  <si>
    <t>Eurokod 7</t>
  </si>
  <si>
    <t xml:space="preserve">   - Ogled terena in temeljnih tal (sondažni izkopi)</t>
  </si>
  <si>
    <t xml:space="preserve">  -  Pregledi tal pod temelji objektov (plitvo)</t>
  </si>
  <si>
    <t>1.2   Temeljna tla  (trasa - zemeljski objekti)</t>
  </si>
  <si>
    <t>1.2.1  Izvedba poskusnega polja (TSC 06.740)</t>
  </si>
  <si>
    <t>TSC 06.711</t>
  </si>
  <si>
    <t>15/polje</t>
  </si>
  <si>
    <t>6/polje</t>
  </si>
  <si>
    <t>TSC 06.720</t>
  </si>
  <si>
    <t>3/polje</t>
  </si>
  <si>
    <t>1/polje</t>
  </si>
  <si>
    <t xml:space="preserve">   - preveritev  homogenosti in debeline stabilizirane plasti</t>
  </si>
  <si>
    <t xml:space="preserve">1.2.2   Temeljna tla mehansko utrjena- TTMU </t>
  </si>
  <si>
    <t xml:space="preserve">   -  vlažnost (zemljine)</t>
  </si>
  <si>
    <t>SIST -TS CEN ISO/TS 17892-1</t>
  </si>
  <si>
    <t xml:space="preserve">   - delež humoznih primesi</t>
  </si>
  <si>
    <t>SIST EN 1744-1, T15.1</t>
  </si>
  <si>
    <t xml:space="preserve">   - konsistenčne meje vezlivih zemljin</t>
  </si>
  <si>
    <t>SIST -TS CEN ISO/TS 17892-12</t>
  </si>
  <si>
    <t xml:space="preserve">   - zrnavost nevezljivih zemljin</t>
  </si>
  <si>
    <t>SIST EN 933-1</t>
  </si>
  <si>
    <t xml:space="preserve">   - preskus po Proctorju</t>
  </si>
  <si>
    <t>SIST EN 13286-2</t>
  </si>
  <si>
    <t xml:space="preserve">   - gostota in vlažnost (z izotopsko sondo)</t>
  </si>
  <si>
    <t>* samo v območju do 0,5 m pod PSU</t>
  </si>
  <si>
    <t>1.2.3  Temeljna tla kemično stabilizirana  - TTKS</t>
  </si>
  <si>
    <t xml:space="preserve">   - preskus po Proctorju stabilizirane zemljine</t>
  </si>
  <si>
    <t xml:space="preserve">   - vremenska obstojnost (CBR 1, CBR 2)</t>
  </si>
  <si>
    <t>SIST EN 13286-47</t>
  </si>
  <si>
    <t xml:space="preserve">   - predhodna preiskava zrnavosti iz izvora</t>
  </si>
  <si>
    <t xml:space="preserve">   - zrnavost vzorca iz vgrajene plasti </t>
  </si>
  <si>
    <t xml:space="preserve">   - prepustnost vgrajenega materiala</t>
  </si>
  <si>
    <t>npr. po Hvorslevu</t>
  </si>
  <si>
    <t>1.3.1  Geosintetiki - lastnosti (ločilni ali drenažni)</t>
  </si>
  <si>
    <t>- natezne karakteristike</t>
  </si>
  <si>
    <t>EN ISO 10319</t>
  </si>
  <si>
    <t>- prebodna trdnost</t>
  </si>
  <si>
    <t>EN ISO 12236</t>
  </si>
  <si>
    <t>- dinamični prebod</t>
  </si>
  <si>
    <t>EN ISO 13433</t>
  </si>
  <si>
    <t>- vodoprepustnost</t>
  </si>
  <si>
    <t>EN ISO 11058</t>
  </si>
  <si>
    <t>- karakteristična velikost por</t>
  </si>
  <si>
    <t>EN ISO 12956</t>
  </si>
  <si>
    <t>1.4  Nasipi, zasipi, klini</t>
  </si>
  <si>
    <t>Rezultate predhodnih preiskav se poda v tehnološkem elaboratu in preveri na poskusnem polju !</t>
  </si>
  <si>
    <t>1.4.2  Nasipi (izboljšani in stabilizirani) mehansko utrjeni - NMU (preiskave vgrajenih plasti)</t>
  </si>
  <si>
    <t xml:space="preserve">   - gostota in vlažnost</t>
  </si>
  <si>
    <t xml:space="preserve">  - dinamični deformacijski modul E vd*</t>
  </si>
  <si>
    <t xml:space="preserve">   - statični deformacijski modul Evs*</t>
  </si>
  <si>
    <t>1.4.3 Zasipi in klini</t>
  </si>
  <si>
    <t xml:space="preserve">1.4.3.1 Za  objekti (podporne in oporne konstrukcije, kanalizacija) </t>
  </si>
  <si>
    <t>št. plasti</t>
  </si>
  <si>
    <t>3 /plast</t>
  </si>
  <si>
    <t>3 /plast**</t>
  </si>
  <si>
    <t>3 /plast*</t>
  </si>
  <si>
    <t>1 /plast</t>
  </si>
  <si>
    <t>* meritve povprečno vsako 3. plast</t>
  </si>
  <si>
    <t>**zaključna plast</t>
  </si>
  <si>
    <t>1.4.4 Nasipi iz armirane zemljine</t>
  </si>
  <si>
    <t xml:space="preserve">   - zrnavost </t>
  </si>
  <si>
    <t xml:space="preserve">   - preskus po Proctorju zemljine</t>
  </si>
  <si>
    <t xml:space="preserve">   - natezni preskus armaturnega geosintetika</t>
  </si>
  <si>
    <t>1.4.5  Glinasti naboj - zaščita podtalnice</t>
  </si>
  <si>
    <t xml:space="preserve">   - zrnavost</t>
  </si>
  <si>
    <t xml:space="preserve">   - vodoprepustnost</t>
  </si>
  <si>
    <t>SIST EN 17892-11</t>
  </si>
  <si>
    <t>1.5.1 Predhodni preskusi PO</t>
  </si>
  <si>
    <t>1.5.1.1 Preskusi pri vgrajevanju in vgrajene plasti PO</t>
  </si>
  <si>
    <t xml:space="preserve">   - odvzem vzorca - deponija</t>
  </si>
  <si>
    <t>SIST EN 932-1</t>
  </si>
  <si>
    <t xml:space="preserve">   - zrnavost (deponija)</t>
  </si>
  <si>
    <t xml:space="preserve">   - zrnavost (po vgradnji)</t>
  </si>
  <si>
    <t xml:space="preserve">   - oblika zrn (drobljenost)</t>
  </si>
  <si>
    <t>SIST EN 933-4</t>
  </si>
  <si>
    <t xml:space="preserve">   - humoznost</t>
  </si>
  <si>
    <t>SIST EN 1744-1, T.15.1</t>
  </si>
  <si>
    <t xml:space="preserve">   - ravnost in višina planuma</t>
  </si>
  <si>
    <t>TSC 06.610</t>
  </si>
  <si>
    <t xml:space="preserve">   - pregled temeljnih tal in dolžine vpetja </t>
  </si>
  <si>
    <t>0,8*</t>
  </si>
  <si>
    <t xml:space="preserve">   - preveritev zveznosti</t>
  </si>
  <si>
    <t xml:space="preserve"> </t>
  </si>
  <si>
    <t>1.6.1 Gruščnati koli</t>
  </si>
  <si>
    <t xml:space="preserve">   - spremljava izvedbe kola (izpis naprave, ali</t>
  </si>
  <si>
    <t xml:space="preserve">     zapis spremljave tehnologa)</t>
  </si>
  <si>
    <t xml:space="preserve">   - zrnavost (gruščnati koli)</t>
  </si>
  <si>
    <t>2  SPODNJE NOSILNE PLASTI</t>
  </si>
  <si>
    <t>2.1.1 Predhodni preskusi (deponija)</t>
  </si>
  <si>
    <t xml:space="preserve">   - odvzem vzorca</t>
  </si>
  <si>
    <t xml:space="preserve">   - zrnavost zmesi zrn</t>
  </si>
  <si>
    <t xml:space="preserve">   - kakovost finih delcev</t>
  </si>
  <si>
    <t>SIST EN 933-8</t>
  </si>
  <si>
    <t xml:space="preserve">   - oblika grobih zrn</t>
  </si>
  <si>
    <t xml:space="preserve">   - delež organskih primesi</t>
  </si>
  <si>
    <t xml:space="preserve">   - odpornost proti drobljenju (LA)</t>
  </si>
  <si>
    <t>SIST EN 1097-2</t>
  </si>
  <si>
    <t xml:space="preserve">   - odpornost proti obrabi (micro Deval)</t>
  </si>
  <si>
    <t>SIST EN 1097-1</t>
  </si>
  <si>
    <t>* če je ugotovljen delež delce &gt;0,063 mm večji od 3% se izvede preiskava metilen modro</t>
  </si>
  <si>
    <t>2.1.2 Preskusi pri vgrajevanju</t>
  </si>
  <si>
    <t>2.1.3  Preskusi vgrajene NNP</t>
  </si>
  <si>
    <t>2.2.1 Zmesi kamnitih zrn</t>
  </si>
  <si>
    <t xml:space="preserve">   - delež</t>
  </si>
  <si>
    <t>2.2.3 Proizvedena mešanica</t>
  </si>
  <si>
    <t xml:space="preserve">   - dosežena gostota proiz. zmesi po Proctorju</t>
  </si>
  <si>
    <t xml:space="preserve">   - tlačna trdnost (3 preskušanci)</t>
  </si>
  <si>
    <t xml:space="preserve">   - odpornost proti zmrzovanju po potrebi</t>
  </si>
  <si>
    <t>2.2.4 Vgrajena plast mešanice</t>
  </si>
  <si>
    <t xml:space="preserve">   - vlažnost in gostota</t>
  </si>
  <si>
    <t>3  BITUMINIZIRANE ZMESI (TSC 06.300/06.410)</t>
  </si>
  <si>
    <t>3.1 Bituminizirane zmesi za spodnje asfaltne nosilne plasti (AC base-stab)</t>
  </si>
  <si>
    <t>3.1.1 Zmesi kamnitih zrn</t>
  </si>
  <si>
    <t>t</t>
  </si>
  <si>
    <t xml:space="preserve">   - delež finih delcev</t>
  </si>
  <si>
    <t>SIST EN 933-9</t>
  </si>
  <si>
    <t xml:space="preserve">   - modul ploščatosti ali oblika grobih zrn</t>
  </si>
  <si>
    <t>SIST EN 933-3, 933-4</t>
  </si>
  <si>
    <t xml:space="preserve">   - delež drobljenih zrn v zmesi grobih zrn</t>
  </si>
  <si>
    <t>SIST EN 933-5</t>
  </si>
  <si>
    <t xml:space="preserve">   - odpornost grobih zrn proti drobljenju (LA)</t>
  </si>
  <si>
    <t xml:space="preserve">   - odpornost grobih zrn proti zaglajevanju</t>
  </si>
  <si>
    <t>SIST EN 1097-8</t>
  </si>
  <si>
    <t xml:space="preserve">   - obvitost grobih zrn z bitumenskim vezivom</t>
  </si>
  <si>
    <t>SIST EN 12697-11/A</t>
  </si>
  <si>
    <t>3.1.2 Bitumensko vezivo</t>
  </si>
  <si>
    <t xml:space="preserve">   - zmehčišče po PK</t>
  </si>
  <si>
    <t>SIST EN 1427</t>
  </si>
  <si>
    <t xml:space="preserve">   - penetracija</t>
  </si>
  <si>
    <t>SIST EN 1426</t>
  </si>
  <si>
    <t xml:space="preserve">   - pretrgališče po Fraassu</t>
  </si>
  <si>
    <t>SIST EN 12593</t>
  </si>
  <si>
    <t xml:space="preserve">   - duktilnost</t>
  </si>
  <si>
    <t>DIN 52013</t>
  </si>
  <si>
    <t>3.1.3 Vgrajevana-proizvedena bituminizirana zmes</t>
  </si>
  <si>
    <t xml:space="preserve">   - delež veziva</t>
  </si>
  <si>
    <t>SIST EN 12697-1</t>
  </si>
  <si>
    <t xml:space="preserve"> t</t>
  </si>
  <si>
    <t>-</t>
  </si>
  <si>
    <t>SIST EN 12697-2</t>
  </si>
  <si>
    <t xml:space="preserve">   - največja gostota bituminizirane zmesi</t>
  </si>
  <si>
    <t>SIST EN 12697-5</t>
  </si>
  <si>
    <t xml:space="preserve">   - prostorska gostota bituminizirane zmesi</t>
  </si>
  <si>
    <t>SIST EN 12697-6</t>
  </si>
  <si>
    <t xml:space="preserve">   - vsebnost votlin v bituminizirani zmesi</t>
  </si>
  <si>
    <t>SIST EN 12697-8</t>
  </si>
  <si>
    <t>3.1.4 Vgrajena bituminizirana zmes</t>
  </si>
  <si>
    <t xml:space="preserve">   odvzem jeder iz vgrajene plasti:</t>
  </si>
  <si>
    <t xml:space="preserve">   - prostorska gostota asfaltne plasti</t>
  </si>
  <si>
    <t xml:space="preserve">   - zgoščenost asfaltne plasti</t>
  </si>
  <si>
    <t>SIST EN 12697-9</t>
  </si>
  <si>
    <t xml:space="preserve">   - debelina asfaltne plasti</t>
  </si>
  <si>
    <t>SIST EN 12697-36</t>
  </si>
  <si>
    <t>ASTM D2950-91</t>
  </si>
  <si>
    <t>3.2 Bituminizirane zmesi za zgornje asfaltne nosilne plasti (AC base)</t>
  </si>
  <si>
    <t>3.2.1 Zmesi kamnitih zrn</t>
  </si>
  <si>
    <t>SIST EN 933-5, 933-4</t>
  </si>
  <si>
    <t xml:space="preserve">   - odpornost zrn proti zmrzovanju in odtajevanju</t>
  </si>
  <si>
    <t>SIST EN 1367-1</t>
  </si>
  <si>
    <t xml:space="preserve">   - odpornost zrn proti temperaturnem šoku</t>
  </si>
  <si>
    <t>SIST EN 1367-5</t>
  </si>
  <si>
    <t>3.2.2 Bitumensko vezivo</t>
  </si>
  <si>
    <t xml:space="preserve">   - elastična povratna deformacija</t>
  </si>
  <si>
    <t>SIST EN 13399</t>
  </si>
  <si>
    <t>izvajalec del**</t>
  </si>
  <si>
    <t xml:space="preserve">   - sila in energija pri raztezanju pri 10°C</t>
  </si>
  <si>
    <t>SIST EN 13589 in 13704</t>
  </si>
  <si>
    <t xml:space="preserve">   - sila in energija pri raztezanju pri 25°C</t>
  </si>
  <si>
    <t>DIN 52013, SIST EN 13704</t>
  </si>
  <si>
    <t>3.2.3 Vgrajevana-proizvedena bituminizirana zmes</t>
  </si>
  <si>
    <t xml:space="preserve">   - občutljivost na vodo</t>
  </si>
  <si>
    <t>SIST EN 12697-12</t>
  </si>
  <si>
    <t>3.2.4 Vgrajena bituminizirana zmes</t>
  </si>
  <si>
    <t>SIST EN 12697-22</t>
  </si>
  <si>
    <t>3.2.5 Ekstrahirano bitumensko vezivo iz vgrajevane bituminizirane zmesi</t>
  </si>
  <si>
    <t>3.3 Bituminizirane zmesi za vezne asfaltne plasti (AC bin)</t>
  </si>
  <si>
    <t>3.3.1 Zmesi kamnitih zrn</t>
  </si>
  <si>
    <t>3.3.2 Bitumensko vezivo</t>
  </si>
  <si>
    <t>3.3.3 Vgrajevana-proizvedena bituminizirana zmes</t>
  </si>
  <si>
    <t xml:space="preserve">   - preskus modula togosti │E*│</t>
  </si>
  <si>
    <t>SIST EN 12697-26, annexB</t>
  </si>
  <si>
    <t xml:space="preserve">   - odpornost proti utrujanju</t>
  </si>
  <si>
    <t>SIST EN 12697-24, annexD</t>
  </si>
  <si>
    <t>3.3.4 Vgrajena bituminizirana zmes</t>
  </si>
  <si>
    <t xml:space="preserve">   - zlepljenost plasti</t>
  </si>
  <si>
    <t>TSC 06.753</t>
  </si>
  <si>
    <t>3.3.5 Ekstrahirano bitumensko vezivo iz vgrajevane bituminizirane zmesi</t>
  </si>
  <si>
    <t>SIST EN 13398</t>
  </si>
  <si>
    <t>SIST EN 13589 in 13703</t>
  </si>
  <si>
    <t>DIN 52013, SIST EN 13703</t>
  </si>
  <si>
    <t>4000**</t>
  </si>
  <si>
    <t>3.4 Bituminizirane zmesi za nosilno-obrabne in obrabno-zaporne plasti (AC surf Z3)</t>
  </si>
  <si>
    <t>3.4.1 Zmesi kamnitih zrn</t>
  </si>
  <si>
    <t xml:space="preserve">   - odpornost proti obrabi</t>
  </si>
  <si>
    <t>3.4.2 Bitumensko vezivo</t>
  </si>
  <si>
    <t>3.4.3 Vgrajevana-proizvedena bituminizirana zmes</t>
  </si>
  <si>
    <t>3.4.4 Vgrajena bituminizirana zmes</t>
  </si>
  <si>
    <t>3.4.5 Ekstrahirano bitumensko vezivo</t>
  </si>
  <si>
    <t>3.5 Bituminizirane zmesi za obrabne in obrabno-zaporne asfaltne plasti</t>
  </si>
  <si>
    <t>3.5.1 Bitumenski beton (AC surf)</t>
  </si>
  <si>
    <t>3.5.1.1 Zmesi kamnitih zrn</t>
  </si>
  <si>
    <t>3.5.1.2 Bitumensko vezivo</t>
  </si>
  <si>
    <t>3.5.1.3 Vgrajevana-proizvedena bituminizirana zmes</t>
  </si>
  <si>
    <t>3.5.1.4 Vgrajena bituminizirana zmes</t>
  </si>
  <si>
    <t>3.5.1.5 Ekstrahirano bitumensko vezivo iz vgrajevane bituminizirane zmesi</t>
  </si>
  <si>
    <t>2500**</t>
  </si>
  <si>
    <t>3.5.2 Drobir z bitumenskim mastiksom (SMA)</t>
  </si>
  <si>
    <t>3.5.2.1 Zmesi kamnitih zrn</t>
  </si>
  <si>
    <t>3.5.2.2 Bitumensko vezivo</t>
  </si>
  <si>
    <t>3.5.2.3 Vgrajevana-proizvedena bituminizirana zmes</t>
  </si>
  <si>
    <t>*</t>
  </si>
  <si>
    <t>SIST EN 12697-18</t>
  </si>
  <si>
    <t>SIST EN 13697-46</t>
  </si>
  <si>
    <t>3.5.2.4 Vgrajena bituminizirana zmes</t>
  </si>
  <si>
    <t>3.5.2.5 Ekstrahirano bitumensko vezivo iz vgrajevane bituminizirane zmesi</t>
  </si>
  <si>
    <t>3.5.3 Drenažni asfalt (PA)</t>
  </si>
  <si>
    <t>3.5.3.1 Zmesi kamnitih zrn</t>
  </si>
  <si>
    <t>3.5.3.2 Bitumensko vezivo</t>
  </si>
  <si>
    <t>3.5.3.3 Vgrajevana-proizvedena bituminizirana zmes</t>
  </si>
  <si>
    <t xml:space="preserve">   - preskus izgube delcev</t>
  </si>
  <si>
    <t>SIST EN 12697-17</t>
  </si>
  <si>
    <t xml:space="preserve">   - odtekanje veziva</t>
  </si>
  <si>
    <t>3.5.3.4 Vgrajena bituminizirana zmes</t>
  </si>
  <si>
    <t xml:space="preserve">   - preskus horizontalne in vertikalne prepustnosti</t>
  </si>
  <si>
    <t>SIST EN 12697-19</t>
  </si>
  <si>
    <t>3.5.3.5 Ekstrahirano bitumensko vezivo iz vgrajevane bituminizirane zmesi</t>
  </si>
  <si>
    <t>odsek</t>
  </si>
  <si>
    <t>4 MERITVE VOZNIH POVRŠIN</t>
  </si>
  <si>
    <t xml:space="preserve">   - prečna ravnost na vseh prometnih pasovih </t>
  </si>
  <si>
    <t>km</t>
  </si>
  <si>
    <t>25 meritev/km prometnega pasu</t>
  </si>
  <si>
    <t xml:space="preserve">   - vzdolžna ravnost na vseh prometnih pasovih </t>
  </si>
  <si>
    <t>1x na odsek</t>
  </si>
  <si>
    <t xml:space="preserve">   - nosilnost na vseh prometnih pasovih </t>
  </si>
  <si>
    <t>TSC 06.630</t>
  </si>
  <si>
    <t>10 meritev/km prometnega pasu</t>
  </si>
  <si>
    <t xml:space="preserve">   - torna sposobnost Scrimtex</t>
  </si>
  <si>
    <t>TSC 06.620</t>
  </si>
  <si>
    <t xml:space="preserve">5  HIDROIZOLACIJE </t>
  </si>
  <si>
    <t xml:space="preserve">5.1  Hidroizolacije na bitumenski osnovi in zaščita hidroizolacije </t>
  </si>
  <si>
    <t>5.1.1 Preiskave materialov</t>
  </si>
  <si>
    <t>5.1.1.1  Epoksidni predhodni premaz</t>
  </si>
  <si>
    <t>TL-BEL-EP</t>
  </si>
  <si>
    <t>šarža</t>
  </si>
  <si>
    <t>1 x šaržo</t>
  </si>
  <si>
    <t>5.1.1.2 Bitumenski materiali</t>
  </si>
  <si>
    <t>TSC 07 104</t>
  </si>
  <si>
    <t xml:space="preserve"> kg</t>
  </si>
  <si>
    <t>SIST EN 1031</t>
  </si>
  <si>
    <t xml:space="preserve">   - s polimeri modificiran bit. (del.preisk. lastnosti)</t>
  </si>
  <si>
    <t xml:space="preserve">   - zalivna zmes</t>
  </si>
  <si>
    <t>SIST EN 14 188-1,2</t>
  </si>
  <si>
    <t>kg</t>
  </si>
  <si>
    <t xml:space="preserve"> 5.1.2 Kontrola vgradnje</t>
  </si>
  <si>
    <t xml:space="preserve">   - površina podlage (ravnost, hrapavost)</t>
  </si>
  <si>
    <t xml:space="preserve">   - površina podlage (odtržna trdnost betona)</t>
  </si>
  <si>
    <t xml:space="preserve">   - osnovni epoksidni premaz (odtržna trdnost)</t>
  </si>
  <si>
    <t>SIST EN 1542</t>
  </si>
  <si>
    <t>* najmanj 10 meritev/objekt</t>
  </si>
  <si>
    <t>500*</t>
  </si>
  <si>
    <t>objekt</t>
  </si>
  <si>
    <t xml:space="preserve">      </t>
  </si>
  <si>
    <t xml:space="preserve">6  CEMENTNI BETON </t>
  </si>
  <si>
    <t>6.1 Transportni beton v betonarni</t>
  </si>
  <si>
    <t>Kontrola kakovosti betona  v betonarni v skladu s SIST EN 206 in SIST 1026.</t>
  </si>
  <si>
    <t xml:space="preserve">Za betone za prednapete objekte mora izvajalec določiti tudi posebne lastnosti betona: </t>
  </si>
  <si>
    <t xml:space="preserve">- lezenje, - krčenje, na 180 dni - modul elastičnosti </t>
  </si>
  <si>
    <t xml:space="preserve">6.2  Vgrajeni beton na objektu </t>
  </si>
  <si>
    <t xml:space="preserve"> Po določilih standarda SIST EN 13670 in SIST EN 13670/A101:</t>
  </si>
  <si>
    <t>6.2.1 Začetna presoja sistema</t>
  </si>
  <si>
    <t xml:space="preserve">   - presoja </t>
  </si>
  <si>
    <t xml:space="preserve">   - pregled</t>
  </si>
  <si>
    <t>6.2.3 Redni  nadzor kontrole kvalitete</t>
  </si>
  <si>
    <t xml:space="preserve">   - pri izvajanju betonarskih del</t>
  </si>
  <si>
    <t>mesečno</t>
  </si>
  <si>
    <t>SIST EN 12350-1</t>
  </si>
  <si>
    <t xml:space="preserve">   - konsistenca (s posedom stožca)</t>
  </si>
  <si>
    <t>SIST EN 12350-2</t>
  </si>
  <si>
    <t>**</t>
  </si>
  <si>
    <t xml:space="preserve">   - vsebnost por (pri aeriranih betonih NOZT )</t>
  </si>
  <si>
    <t>SIST EN 12350-7</t>
  </si>
  <si>
    <t xml:space="preserve">   - vsebnost por (pri aeriranih betonih OPZT -S)</t>
  </si>
  <si>
    <t>5*</t>
  </si>
  <si>
    <t>* vsaka dobavljena količina</t>
  </si>
  <si>
    <t>** 2x mesečno</t>
  </si>
  <si>
    <t xml:space="preserve">6.2.5 Strjeni beton </t>
  </si>
  <si>
    <t xml:space="preserve">6.2.5.1 Strjeni beton </t>
  </si>
  <si>
    <t>SIST EN 12390-3</t>
  </si>
  <si>
    <t>100 *</t>
  </si>
  <si>
    <t xml:space="preserve"> 10% -15%</t>
  </si>
  <si>
    <t>SIST EN 12390-7</t>
  </si>
  <si>
    <t xml:space="preserve">   - neprepustnost za vodo</t>
  </si>
  <si>
    <t>SIST EN 12390-8</t>
  </si>
  <si>
    <t>500 **</t>
  </si>
  <si>
    <t xml:space="preserve">   - odpornost proti zmrzovanju (NOZT )</t>
  </si>
  <si>
    <t>SIST 1026</t>
  </si>
  <si>
    <t>2000***</t>
  </si>
  <si>
    <t>***</t>
  </si>
  <si>
    <t>1000***</t>
  </si>
  <si>
    <t>6.2.5.2 Strjeni beton za prednapete konstrukcije</t>
  </si>
  <si>
    <t xml:space="preserve">   - linearne deformacije 90 dni </t>
  </si>
  <si>
    <t>ISO 1920-8</t>
  </si>
  <si>
    <t>****</t>
  </si>
  <si>
    <t xml:space="preserve">   - tečenje (lezenje betona) do 180 dni </t>
  </si>
  <si>
    <t>ASTM C512-02</t>
  </si>
  <si>
    <t xml:space="preserve">   - statični modul elastičnosti </t>
  </si>
  <si>
    <t>SIST EN 12390-13</t>
  </si>
  <si>
    <t xml:space="preserve">6.3  Brizgani beton </t>
  </si>
  <si>
    <t>6.3.1  Testna polja</t>
  </si>
  <si>
    <t xml:space="preserve">  - predhodna testna polja</t>
  </si>
  <si>
    <t>SIST EN 14487-1</t>
  </si>
  <si>
    <t xml:space="preserve"> objekt</t>
  </si>
  <si>
    <t>6.3.2 Predhodne preiskave</t>
  </si>
  <si>
    <t xml:space="preserve">  - količina pospeševalca</t>
  </si>
  <si>
    <t xml:space="preserve">  - količina odboja</t>
  </si>
  <si>
    <t xml:space="preserve">  - zgodnje priraščanje trdnosti</t>
  </si>
  <si>
    <t>igla 3 mm do 1 ure</t>
  </si>
  <si>
    <t>SIST EN 14488-2</t>
  </si>
  <si>
    <t xml:space="preserve">  - tlačna trdnost (1 dan, 7dni, 28 dni)</t>
  </si>
  <si>
    <t xml:space="preserve">    odvzem vzorcev</t>
  </si>
  <si>
    <t>5 preskušancev vsak termin</t>
  </si>
  <si>
    <t>SIST EN 12504-1</t>
  </si>
  <si>
    <t xml:space="preserve">  - neprepustnost za vodo</t>
  </si>
  <si>
    <t xml:space="preserve">  - količina mikroarmature</t>
  </si>
  <si>
    <t>SIST EN 14488-7</t>
  </si>
  <si>
    <t xml:space="preserve">  - upogibna trdnost (za MA beton)</t>
  </si>
  <si>
    <t>SIST EN 14488-3</t>
  </si>
  <si>
    <t xml:space="preserve">  - oprijemljivost na podlago (sanacije)</t>
  </si>
  <si>
    <t>SIST EN 14488-4</t>
  </si>
  <si>
    <t>6.3.3 Kontrola vgradnje</t>
  </si>
  <si>
    <t xml:space="preserve">  - redni nadzor kontrole kvalitete</t>
  </si>
  <si>
    <t>SIST EN 14487-2</t>
  </si>
  <si>
    <t>100*</t>
  </si>
  <si>
    <t xml:space="preserve">     - v/c</t>
  </si>
  <si>
    <t>TSC 04.430</t>
  </si>
  <si>
    <t xml:space="preserve">     - kontrola debeline</t>
  </si>
  <si>
    <t>SIST EN 14488-6</t>
  </si>
  <si>
    <t>SIST EN 14488-1</t>
  </si>
  <si>
    <t>* 1 x dnevno , najmanj 3 preskušanci za vsako partijo  betona</t>
  </si>
  <si>
    <t>6.4  Cementnobetonska vozišča</t>
  </si>
  <si>
    <t xml:space="preserve">Veljajo določila TSC 06.420, Tehnični pogoji za izdelavo cementno betonskih vozišč, tč. 8.4.1 </t>
  </si>
  <si>
    <t xml:space="preserve">   - začetna presoja sistema</t>
  </si>
  <si>
    <t xml:space="preserve">   - pregled projekta betona</t>
  </si>
  <si>
    <t xml:space="preserve">   - vsebnost por (pri aeriranih betonih OPZT)</t>
  </si>
  <si>
    <t xml:space="preserve">   - tlačna trdnost in prostorninska masa</t>
  </si>
  <si>
    <t>1000**</t>
  </si>
  <si>
    <t xml:space="preserve">  - upogibna trdnost</t>
  </si>
  <si>
    <t>SIST EN 12350-5</t>
  </si>
  <si>
    <t>200 *</t>
  </si>
  <si>
    <t xml:space="preserve">  - krčenje</t>
  </si>
  <si>
    <t>6.4.1   Lastnosti voznih površin</t>
  </si>
  <si>
    <t xml:space="preserve">   - vzdolžna ravnost na voznem pasu AC</t>
  </si>
  <si>
    <t>6.5  Injektiranje kablov in sider</t>
  </si>
  <si>
    <t>6.5.1 Kontrola proizvodnje</t>
  </si>
  <si>
    <t>6.5.1.1 Kontrola pred izvajanjem   injektiranja  (osnovni tipski preiskus izvajalca in opreme)</t>
  </si>
  <si>
    <t xml:space="preserve">   - temperatura</t>
  </si>
  <si>
    <t>SIST EN 445</t>
  </si>
  <si>
    <t xml:space="preserve">   - pretočnost</t>
  </si>
  <si>
    <t xml:space="preserve">   - izločanje vode do 24 ur</t>
  </si>
  <si>
    <t xml:space="preserve">   - sprememba prostornine do 24 ur</t>
  </si>
  <si>
    <t>* na izbrani recepturi , en dan pred  izvajanjem injektiranja na objektu</t>
  </si>
  <si>
    <t>6.5.1.2 Kontrola med izvajanjem injektiranja</t>
  </si>
  <si>
    <t xml:space="preserve">   - tlačna trnost po 28 dneh</t>
  </si>
  <si>
    <t>*  vsaka mešanica</t>
  </si>
  <si>
    <t>** vsak dan  injektiranja, najmanj 1 preiskava na 3 preskušancih</t>
  </si>
  <si>
    <t>***  20 % od predvidenega števila preskušancev oz.najmanj 1 x na objekt</t>
  </si>
  <si>
    <t>Opomba</t>
  </si>
  <si>
    <t xml:space="preserve">7   JEKLA ZA ARMIRANJE, PREDNAPENJANJE IN KONSTRUKCIJE </t>
  </si>
  <si>
    <t xml:space="preserve">7.1 Jekla za armiranje </t>
  </si>
  <si>
    <t>7.1.1 Armaturnja jekla v skladu s standardom SIST EN 1992-1-1 ter STS, ETA ali CUAP</t>
  </si>
  <si>
    <t>SIST EN ISO 15630-1</t>
  </si>
  <si>
    <t>40-50</t>
  </si>
  <si>
    <t xml:space="preserve"> - dimenzijska in geometrijska kontrola  </t>
  </si>
  <si>
    <t>premer</t>
  </si>
  <si>
    <t>3/premer</t>
  </si>
  <si>
    <t>7.1.2 Varjene palice</t>
  </si>
  <si>
    <t xml:space="preserve">   - preiskave ( Rm, upogib in kemična analiza)</t>
  </si>
  <si>
    <t>SIST EN 17660-1</t>
  </si>
  <si>
    <t>7.1.3 Armaturne mreže v skladu s standardom SIST EN 1992-1-1 ter STS</t>
  </si>
  <si>
    <t xml:space="preserve"> - preiskave (Rm/ ReH (Rp0,2), Agt, strižne sile, upogib)</t>
  </si>
  <si>
    <t xml:space="preserve"> SIST EN ISO 15630-2</t>
  </si>
  <si>
    <t>SIST EN ISO 15630-2</t>
  </si>
  <si>
    <t>7.2 Prednapenjanje</t>
  </si>
  <si>
    <t>7.2.1 Jeklo za prednapenjanje, pletena pramena (vrvi), patentirana žica v skladu s standardom prEN 10138, STS</t>
  </si>
  <si>
    <t>SIST EN ISO 15630-3</t>
  </si>
  <si>
    <t>kolut</t>
  </si>
  <si>
    <t>1*</t>
  </si>
  <si>
    <t xml:space="preserve"> - relaksacija</t>
  </si>
  <si>
    <t>SIST EN 15630-3</t>
  </si>
  <si>
    <t>SIST EN ISO 15360-3</t>
  </si>
  <si>
    <t>7.2.2 Sistemi za prednapenjanje v skladu z ETAG 013, ETA</t>
  </si>
  <si>
    <t>7.2.2.1 Sidrne glave (navadne in spojne)</t>
  </si>
  <si>
    <t xml:space="preserve">   - dimenzijska kontrola</t>
  </si>
  <si>
    <t xml:space="preserve"> kos</t>
  </si>
  <si>
    <t>0,25%*</t>
  </si>
  <si>
    <t>7.2.2.2 Vijaki spojnih glav</t>
  </si>
  <si>
    <t>7.2.2.3 Sidrne plošče</t>
  </si>
  <si>
    <t>7.2.2.4 Zagozde</t>
  </si>
  <si>
    <t xml:space="preserve">   - kakovost robov in površine</t>
  </si>
  <si>
    <t>7.2.2.5 Tulec in spojni tulec</t>
  </si>
  <si>
    <t>7.2.2.6 Zaščitna mast</t>
  </si>
  <si>
    <t xml:space="preserve">   - izpostava v slani komori</t>
  </si>
  <si>
    <t>1 / šaržo</t>
  </si>
  <si>
    <t>ETAG 013</t>
  </si>
  <si>
    <t>7.2.2.7 Zaščitna cev za prednapete kable iz jeklenih trakov v skladu s SIST EN 524</t>
  </si>
  <si>
    <t xml:space="preserve"> - določevanje oblike in mer</t>
  </si>
  <si>
    <t>SIST EN 523</t>
  </si>
  <si>
    <t xml:space="preserve"> - ugotavljanje obnašanja pri upogibu</t>
  </si>
  <si>
    <t>sidrani objekt</t>
  </si>
  <si>
    <t xml:space="preserve">SIST EN ISO 15630-3 </t>
  </si>
  <si>
    <t>1 / 40t**</t>
  </si>
  <si>
    <t xml:space="preserve">   - relaksacija jekla za prednapenjanje</t>
  </si>
  <si>
    <t xml:space="preserve">SIST EN ISO 15630-3  </t>
  </si>
  <si>
    <t>kos</t>
  </si>
  <si>
    <t>0,50%*</t>
  </si>
  <si>
    <t>SIST EN 10002-1</t>
  </si>
  <si>
    <t xml:space="preserve">SIST EN 10277-2 </t>
  </si>
  <si>
    <t>SIST EN ISO 6506-1</t>
  </si>
  <si>
    <t xml:space="preserve">   - kapljišče</t>
  </si>
  <si>
    <t>SIST EN ISO  2176</t>
  </si>
  <si>
    <t xml:space="preserve">   - odpornost proti oksidaciji</t>
  </si>
  <si>
    <t xml:space="preserve">   - izločanje olja pri 40°C</t>
  </si>
  <si>
    <t>DIN 51817</t>
  </si>
  <si>
    <t xml:space="preserve">   - vsebnost kloridov</t>
  </si>
  <si>
    <t>NFM 07-023 (2)</t>
  </si>
  <si>
    <t xml:space="preserve">   - vsebnost nitratov</t>
  </si>
  <si>
    <t xml:space="preserve">   - vsebnost sulfidov</t>
  </si>
  <si>
    <t xml:space="preserve">   - vsebnost sulfatov</t>
  </si>
  <si>
    <t xml:space="preserve">   - korozijska odpornost v slani atmosferi</t>
  </si>
  <si>
    <t>NFX 41-002 (1)</t>
  </si>
  <si>
    <t xml:space="preserve">   - preverjanje istovetnosti recepture in vhod. Materialov</t>
  </si>
  <si>
    <t>SIST EN 446</t>
  </si>
  <si>
    <t xml:space="preserve">   - kontrola pogojev pri injektiranju</t>
  </si>
  <si>
    <t xml:space="preserve">   - preskusi po SIST EN 445:</t>
  </si>
  <si>
    <t xml:space="preserve"> SIST EN 445</t>
  </si>
  <si>
    <t xml:space="preserve">        pretočnost</t>
  </si>
  <si>
    <t>SIST EN 445, t.č. 4.3</t>
  </si>
  <si>
    <t xml:space="preserve">        izločanje vode</t>
  </si>
  <si>
    <t>SIST EN 445, t.č. 4.5</t>
  </si>
  <si>
    <t xml:space="preserve">        sprememba prostornine</t>
  </si>
  <si>
    <t xml:space="preserve">        tlačna trdnost</t>
  </si>
  <si>
    <t>SIST EN 445, t.č. 4.6</t>
  </si>
  <si>
    <t>*  kontrola vsakega od navedenih preskusov skladno s podeljenim soglasjem za sidro</t>
  </si>
  <si>
    <t>** 1× na objekt, vendar ne manj kot 1× na mesec/300 sider</t>
  </si>
  <si>
    <t xml:space="preserve">   - dimenzija cevi in debelina stene cevi</t>
  </si>
  <si>
    <t xml:space="preserve"> SIST ISO 3126 </t>
  </si>
  <si>
    <t xml:space="preserve">   - gostota </t>
  </si>
  <si>
    <t xml:space="preserve">   - meja plastičnosti </t>
  </si>
  <si>
    <t>SIST EN ISO 527-2</t>
  </si>
  <si>
    <t xml:space="preserve">   - trdota Shore D</t>
  </si>
  <si>
    <t>SIST EN ISO 868</t>
  </si>
  <si>
    <t xml:space="preserve">   - odpornost na hidrostatični pritisk</t>
  </si>
  <si>
    <t xml:space="preserve"> SIST EN 12106</t>
  </si>
  <si>
    <t xml:space="preserve">SIST ISO 3126 </t>
  </si>
  <si>
    <t xml:space="preserve">   - meja plastičnosti</t>
  </si>
  <si>
    <t>SIST EN 12106</t>
  </si>
  <si>
    <t>SIST EN 1537, t.č. 8.1</t>
  </si>
  <si>
    <t xml:space="preserve">   - tlačni preskus vodoneprepustnosti </t>
  </si>
  <si>
    <t>SIST EN 1537,t.č. 8.3.2</t>
  </si>
  <si>
    <t xml:space="preserve">   - kontrola agresivnosti vode</t>
  </si>
  <si>
    <t>SIST EN 1008</t>
  </si>
  <si>
    <t>* preizkus se izvaja le v prepustnih hribinah</t>
  </si>
  <si>
    <t>** kontrola se izvaja na zahtevo Inženirja</t>
  </si>
  <si>
    <t xml:space="preserve">    - preiskava sidra (PS)</t>
  </si>
  <si>
    <t>SIST EN 1537, Dodatek E</t>
  </si>
  <si>
    <t>sidro objekta</t>
  </si>
  <si>
    <t>2 %***</t>
  </si>
  <si>
    <t xml:space="preserve">    - celoviti preskus napenjanja (CPN)</t>
  </si>
  <si>
    <t>10 %**</t>
  </si>
  <si>
    <t>min 5 %</t>
  </si>
  <si>
    <t xml:space="preserve">    - enostavni preskus napenjanja (EPN)</t>
  </si>
  <si>
    <t>* naključno izbrana sidra po zahtevi Inženirja</t>
  </si>
  <si>
    <t>** CPN vsaj na 10% sider objekta, vendar ne manj kot na 3 sidrih</t>
  </si>
  <si>
    <t>SIST EN 1537, Dodatek A</t>
  </si>
  <si>
    <t>20 %</t>
  </si>
  <si>
    <t xml:space="preserve">   - v 2. geotehnični kategoriji:</t>
  </si>
  <si>
    <t xml:space="preserve">   - natezni preskus palice</t>
  </si>
  <si>
    <t xml:space="preserve">SIST EN 10002-1 </t>
  </si>
  <si>
    <t>kos/t</t>
  </si>
  <si>
    <t xml:space="preserve">   - natezni preskus celega sidra</t>
  </si>
  <si>
    <t>SIST EN 14490, Dodatek A.5</t>
  </si>
  <si>
    <t xml:space="preserve">   - palica (kemična analiza) - spektrometrična metoda</t>
  </si>
  <si>
    <t xml:space="preserve">   - plošča (kemična analiza in trdota)</t>
  </si>
  <si>
    <t xml:space="preserve">   - spojnica (kemična analiza in trdota)</t>
  </si>
  <si>
    <t xml:space="preserve">SIST EN ISO 6506-1 </t>
  </si>
  <si>
    <t xml:space="preserve">   - matica (kemična analiza in trdota)</t>
  </si>
  <si>
    <t xml:space="preserve">   - vrtalna krona (kemična analiza in trdota)</t>
  </si>
  <si>
    <t xml:space="preserve">   - v 3. geotehnični kategoriji:</t>
  </si>
  <si>
    <t xml:space="preserve"> SIST EN 446</t>
  </si>
  <si>
    <t xml:space="preserve">   - preskusi po:</t>
  </si>
  <si>
    <t>** 1× na objekt, vendar ne manj kot 1× na 300 sider</t>
  </si>
  <si>
    <t xml:space="preserve">   - projektno raziskovalni preskus</t>
  </si>
  <si>
    <t>SIST EN 14490, t.č. A.5</t>
  </si>
  <si>
    <t>sidro</t>
  </si>
  <si>
    <t xml:space="preserve">   - ustreznostni preskus</t>
  </si>
  <si>
    <t>min 3 **</t>
  </si>
  <si>
    <t xml:space="preserve">   - odobritveni preskus</t>
  </si>
  <si>
    <t>min 0.3 %*</t>
  </si>
  <si>
    <t>*… ne manj kot 3 preskuse</t>
  </si>
  <si>
    <t>***…po zahtevi projektanta</t>
  </si>
  <si>
    <t>min 6 **</t>
  </si>
  <si>
    <t xml:space="preserve">   - odobritveni preskus </t>
  </si>
  <si>
    <t>min 0.5 %*</t>
  </si>
  <si>
    <t>**… najmanj 6 preskusnih sider oz. 2 sidri na vrsto zemljine/hribine</t>
  </si>
  <si>
    <t>8 OPREMA OBJEKTOV</t>
  </si>
  <si>
    <t>8.1 Varnostne ograje skladno s SIST EN 1317-1,-2,-5</t>
  </si>
  <si>
    <t>SIST EN ISO 898-1</t>
  </si>
  <si>
    <t>1 x objekt</t>
  </si>
  <si>
    <t>SIST EN ISO 1461</t>
  </si>
  <si>
    <t>Opomba: pri preverjeni istočasni nabavi ena preisk. lahko tudi za več objektov</t>
  </si>
  <si>
    <t>Končno poročilo o kvaliteti izvedenih del vključiti v poročilo pod t. 9.2</t>
  </si>
  <si>
    <t>8.2 Mostne ograje</t>
  </si>
  <si>
    <t>8.3 Zaščitne ograje</t>
  </si>
  <si>
    <t>3km 1vz.</t>
  </si>
  <si>
    <t>8.4 Sistemi za odvodnjavanje</t>
  </si>
  <si>
    <t xml:space="preserve">SIST EN 6506-1 </t>
  </si>
  <si>
    <t>b) spojnice iz nerjavnega jekla</t>
  </si>
  <si>
    <t>c)  obešala cevovodov (vsebnost C, Cr, Ni, Ti),</t>
  </si>
  <si>
    <t>spektrometrična metoda</t>
  </si>
  <si>
    <t>d)  pregled protikorozijske zaščite na objektu</t>
  </si>
  <si>
    <t>SIST EN ISO 2178</t>
  </si>
  <si>
    <t xml:space="preserve"> - protikorozijska zaščita</t>
  </si>
  <si>
    <t xml:space="preserve"> - kemijska analiza (vsebnost C, Cr, Ni, Ti),</t>
  </si>
  <si>
    <t>c) obešala cevovodov</t>
  </si>
  <si>
    <t xml:space="preserve"> - kemijska analiza obešal (vsebnost C, Cr, Ni, Ti),</t>
  </si>
  <si>
    <t>d) Pregled sistema odvodnjavanja po montaži</t>
  </si>
  <si>
    <t xml:space="preserve"> - pregled  izvedbe protikorozijske zaščite na objektu</t>
  </si>
  <si>
    <t>8.5.2. Sistemi za odvodnjavanje iz armiranega poliestra</t>
  </si>
  <si>
    <t xml:space="preserve"> - mehanske lastnosti</t>
  </si>
  <si>
    <t>EN 3126, EN 1226, EN 1393</t>
  </si>
  <si>
    <t>EN 14364</t>
  </si>
  <si>
    <t>EN 1228</t>
  </si>
  <si>
    <t>SIST EN ISO 4892-3</t>
  </si>
  <si>
    <t>ISO 10952 t.č. 10.6</t>
  </si>
  <si>
    <t xml:space="preserve">8.6  Ležišča </t>
  </si>
  <si>
    <t>8.6.1  Pregled ležišč na odseku AC</t>
  </si>
  <si>
    <t>po SIST EN 1337 in Zulassung DiBt / TSC 07.106</t>
  </si>
  <si>
    <t>TSC 07.106/SIST EN 1337</t>
  </si>
  <si>
    <t>* pregled dokumentacije in obisk na gradbišču</t>
  </si>
  <si>
    <t xml:space="preserve">8.7  Dilatacije </t>
  </si>
  <si>
    <t>8.7.1  Pregled dilatacij na odseku AC</t>
  </si>
  <si>
    <t>8.9 Ničelni pregledi cestnih objektov - za novogradnje</t>
  </si>
  <si>
    <t>9 PROIZVODI ZA ODVODNJAVANJE</t>
  </si>
  <si>
    <t>9.1 Ugotavljanje skladnosti proizvodov in polproizvodov</t>
  </si>
  <si>
    <t xml:space="preserve">   - polimerne drenažne cevi</t>
  </si>
  <si>
    <t xml:space="preserve">   - dimenzije</t>
  </si>
  <si>
    <t>SIST EN ISO 3126</t>
  </si>
  <si>
    <t xml:space="preserve">   - skupna odprta površina rež</t>
  </si>
  <si>
    <t>DIN 4262-1</t>
  </si>
  <si>
    <t xml:space="preserve">   - togost</t>
  </si>
  <si>
    <t>SIST EN ISO 9969</t>
  </si>
  <si>
    <t xml:space="preserve">   - odpornost na udarce</t>
  </si>
  <si>
    <t>ISO 11172</t>
  </si>
  <si>
    <t>3000 *</t>
  </si>
  <si>
    <t xml:space="preserve">   - polimerne kanalizacijske cevi s prosto gladino</t>
  </si>
  <si>
    <t xml:space="preserve">   - fleksibilost obroča</t>
  </si>
  <si>
    <t>SIST EN 1446</t>
  </si>
  <si>
    <t>SIST EN 744</t>
  </si>
  <si>
    <t xml:space="preserve">   - menih</t>
  </si>
  <si>
    <t xml:space="preserve">   - separator lahkih tekočin</t>
  </si>
  <si>
    <t>SIST EN 858-1</t>
  </si>
  <si>
    <t xml:space="preserve">   - kanalete iz cementnega betona</t>
  </si>
  <si>
    <t>SIST EN 1433, EN 1340</t>
  </si>
  <si>
    <t xml:space="preserve">   - cevi iz cementnega betona</t>
  </si>
  <si>
    <t>SIST EN 1916</t>
  </si>
  <si>
    <t xml:space="preserve">   - litoželezne in kanalizacijske cevi</t>
  </si>
  <si>
    <t>SIST EN 877</t>
  </si>
  <si>
    <t xml:space="preserve">   - jaški iz cementnega betona krož. prereza</t>
  </si>
  <si>
    <t xml:space="preserve">   - rešetke iz litega železa (duktilne litine)</t>
  </si>
  <si>
    <t>SIST EN 1433</t>
  </si>
  <si>
    <t xml:space="preserve">   - pokrovi iz ojačenega cementnega betona</t>
  </si>
  <si>
    <t xml:space="preserve">   - pokrovi iz litega železa</t>
  </si>
  <si>
    <t>SIST EN 124</t>
  </si>
  <si>
    <t xml:space="preserve">   - pokrovi iz kombin.cem.bet. in litega žel.</t>
  </si>
  <si>
    <t xml:space="preserve">   - betonski robniki</t>
  </si>
  <si>
    <t>SIST EN 1340</t>
  </si>
  <si>
    <t xml:space="preserve">   - koalescenčni filtri</t>
  </si>
  <si>
    <t>ISO 12500-1</t>
  </si>
  <si>
    <t xml:space="preserve">   - jaški iz PE</t>
  </si>
  <si>
    <t>ISO 13266-ISO 13268</t>
  </si>
  <si>
    <t xml:space="preserve">   - cevi iz PE HD</t>
  </si>
  <si>
    <t>ISO 13266</t>
  </si>
  <si>
    <t>* najmanj 1 x na objekt za vsak proizvod/proizvajalec</t>
  </si>
  <si>
    <t>9.1.1 Preskušanje tesnosti kanalizac.vodov</t>
  </si>
  <si>
    <t xml:space="preserve">   - cevovodi</t>
  </si>
  <si>
    <t>SIST EN 1610</t>
  </si>
  <si>
    <t xml:space="preserve">   - jaški</t>
  </si>
  <si>
    <t xml:space="preserve">   - požiralniki</t>
  </si>
  <si>
    <t xml:space="preserve">   - požiralniške zavese</t>
  </si>
  <si>
    <t>9.1.2 Kontrolne meritve dimenzij proizvodov za odvodnjavanje</t>
  </si>
  <si>
    <t xml:space="preserve">   - kontrolne meritve dimenzij jaškov oz požiralnikov</t>
  </si>
  <si>
    <t xml:space="preserve">   - kontrolne meritve dimenzij cevi</t>
  </si>
  <si>
    <t xml:space="preserve">     </t>
  </si>
  <si>
    <t>10 OPREMA CEST</t>
  </si>
  <si>
    <t>10.1 Preskus skladnosti izvedbe talnih označb</t>
  </si>
  <si>
    <t>10.1.1 Tankoslojne talne označbe</t>
  </si>
  <si>
    <t xml:space="preserve">     - idenfifikacija barve (IR spekter)</t>
  </si>
  <si>
    <t xml:space="preserve">     - debelina nanosa (analiza etalona)</t>
  </si>
  <si>
    <t>TSC 02.410</t>
  </si>
  <si>
    <t xml:space="preserve">     - dnevna vidnost</t>
  </si>
  <si>
    <t>SIST EN 1436</t>
  </si>
  <si>
    <t xml:space="preserve">     - nočna vidnost v suhih pogojih</t>
  </si>
  <si>
    <t xml:space="preserve">     - drsnost</t>
  </si>
  <si>
    <t>10.1.2 Debeloslojne talne označbe</t>
  </si>
  <si>
    <t xml:space="preserve">     - debelina nanosa*</t>
  </si>
  <si>
    <t xml:space="preserve">     - nočna vidnost v suhih in mokrih pogojih</t>
  </si>
  <si>
    <t xml:space="preserve">     - drsnost*</t>
  </si>
  <si>
    <t>* debelina nanosa in drsnost se ne merita na strukturnih debeloslojnih premazih</t>
  </si>
  <si>
    <t>10.2 Vertikalna signalizacija</t>
  </si>
  <si>
    <t>Preskus svetlobno odbojnih folij obvestilnih tabel in znakov</t>
  </si>
  <si>
    <t xml:space="preserve">     - barvne koordinate in faktor svetlosti</t>
  </si>
  <si>
    <t>SIST EN 12899-1</t>
  </si>
  <si>
    <t xml:space="preserve">     - koeficient retrorefleksije</t>
  </si>
  <si>
    <t>10.4.1 Jeklene konstrukcije po SIST EN 1090</t>
  </si>
  <si>
    <t>SIST EN 1090-1</t>
  </si>
  <si>
    <t>d) strokovna ocena izvedbe konstukcije</t>
  </si>
  <si>
    <t>SIST EN 1090-2</t>
  </si>
  <si>
    <t>10.4.2 Oprema za vodenje prometa - portali po SIST EN 12966-1 in SIST EN 1993</t>
  </si>
  <si>
    <t>SIST EN 1993</t>
  </si>
  <si>
    <t>c) strokovna ocena izvedbe konstukcije</t>
  </si>
  <si>
    <t>10.4.3 Prometni znaki po SIST EN 12899-1</t>
  </si>
  <si>
    <t xml:space="preserve">SIST EN 12899-1 </t>
  </si>
  <si>
    <t>10.4.4 Drugo (javna razsvetljava po SIST EN 40-5, ostali prometni znaki po SIST EN 12899-2,3 )</t>
  </si>
  <si>
    <t>10.5 Ograje za zaščito pred hrupom v skladu s SIST EN 14388</t>
  </si>
  <si>
    <t>10.5.1 Preskusi materialov ograj za zaščito pred hrupom</t>
  </si>
  <si>
    <t xml:space="preserve">10.5.1.1 Temelji, grede, stebri, pritrditveni material </t>
  </si>
  <si>
    <t xml:space="preserve">  - mehanske lastnosti (Rm, Re)</t>
  </si>
  <si>
    <t xml:space="preserve">  - kemijska analiza materiala</t>
  </si>
  <si>
    <t xml:space="preserve">  - debelina in oprijem prevlek</t>
  </si>
  <si>
    <t>10.5.1.2 Elementi za zaščito pred hrupom</t>
  </si>
  <si>
    <t xml:space="preserve">  - mehanske lastnosti </t>
  </si>
  <si>
    <t xml:space="preserve">  -  kemijska analiza materiala</t>
  </si>
  <si>
    <t>SIST EN ISO 2409</t>
  </si>
  <si>
    <t xml:space="preserve">  - zaščita proti izpadanju (SIST EN 1794-1)</t>
  </si>
  <si>
    <t>SIST EN 1794-1</t>
  </si>
  <si>
    <t>izjava o lastnostih</t>
  </si>
  <si>
    <t>izvajalec del pridobi izjavo o lastnostih*</t>
  </si>
  <si>
    <t xml:space="preserve">    </t>
  </si>
  <si>
    <t xml:space="preserve">   - prostorninska masa</t>
  </si>
  <si>
    <t xml:space="preserve">   - tlačna trdnost</t>
  </si>
  <si>
    <t>* 1x dnevno, najmanj 3 preiskušanci za vsako partijo betona, oz. po   posebnem določilu za vsak segment, kampado ali odsek konstr.elem.</t>
  </si>
  <si>
    <t xml:space="preserve">  </t>
  </si>
  <si>
    <t>**** betoni za prednapete prekladne konstrukcije in zidove dolžine nad 100 m  1 x/objekt</t>
  </si>
  <si>
    <t>/</t>
  </si>
  <si>
    <t>2.2.2 Hidravlično vezivo</t>
  </si>
  <si>
    <t xml:space="preserve">   - debelina asfaltne plasti neporušna metoda </t>
  </si>
  <si>
    <t xml:space="preserve">   - debelina asfaltne plasti - neporušna metoda </t>
  </si>
  <si>
    <t>*  1x dnevno, najmanj 3 preiskušanci za vsako partijo betona, oz. po posebnem določilu za vsak segment, kampado, odsek ali konstr.element</t>
  </si>
  <si>
    <t>Za injektiranje kablov in sider veljajo določila SIST EN 446, EN 447, Tehnični pogoji  in Dopolnila  splošnim in tehničnim pogojem, Navodila za kontrolo kakovosti in potrjevanje ustreznosti  mešanice za injektiranje prednapetih kablov in Navodilo za kontrolo kakovosti in potrjevanja ustreznosti vgrajenih materialov pri izvedbi  trajnih geotehničnih sider.</t>
  </si>
  <si>
    <t>* za vsakih 150 palic  je potrebno v železokrivnici odvzeti po 4 vzorce dolžine 2 x 0.5 m</t>
  </si>
  <si>
    <t>7.3 Prednapeta geotehnična sidra</t>
  </si>
  <si>
    <t>7.3.2 Sestavne komponente prednapetih sider</t>
  </si>
  <si>
    <t>7.3.2.1 Jeklo za prednapenjanje - pletena pramena (vrvi) s prEN 10138</t>
  </si>
  <si>
    <t>7.3.2.2 Sidrne glave v skladu z ETAG 013</t>
  </si>
  <si>
    <t>7.3.2.3 Sidrne plošče v skladu z ETAG 013</t>
  </si>
  <si>
    <t>7.3.2.4 Zagozde v skladu z ETAG 013</t>
  </si>
  <si>
    <t>7.3.2.5 Protikorozijsko sredstvo (mast, vazelin) v skladu z ETAG 013</t>
  </si>
  <si>
    <t>7.3.2.6 Kontrola med izvajanjem injektiranja v skladu s SIST EN 447</t>
  </si>
  <si>
    <t>7.3.2.7 Kontrola gladkih zaščitnih PE cevi trajnih sider</t>
  </si>
  <si>
    <t>7.3.2.8 Kontrola rebrastih zaščitnih PE cevi trajnih sider</t>
  </si>
  <si>
    <t>7.3.3 Preskusi pri vgrajevanju sider</t>
  </si>
  <si>
    <t xml:space="preserve">7.3.4 Preskusi nosilnosti sider </t>
  </si>
  <si>
    <t>7.3.5 Električna upornost trajnih sider</t>
  </si>
  <si>
    <t>7.3.6 Kontrola izvedbe protikorozijske zaščite vidnih delov vgrajene glave sidra</t>
  </si>
  <si>
    <t>7.4 Pasivna geotehnična sidra</t>
  </si>
  <si>
    <t>7.4.1 Sestavne komponente pasivnih sider</t>
  </si>
  <si>
    <t xml:space="preserve">7.4.1.1 Jekleni sestavni deli, preskusi po STS, SIST EN 14490 </t>
  </si>
  <si>
    <t>7.4.1.2 Kontrola med izvajanjem injektiranja (SIST EN 12715)</t>
  </si>
  <si>
    <t>7.4.2 Izvlečni preskusi pasivnih sider, po STS, SIST EN 14490</t>
  </si>
  <si>
    <t>DIN 51808/ASTM D 942.70</t>
  </si>
  <si>
    <t xml:space="preserve">   - preverjanje istovetnosti recepture in vhod. materialov</t>
  </si>
  <si>
    <t>** Preskus tesnosti je dolžan naročiti izvajalec na zasutem cevovodu ob prisotnosti izvajalca zunanje kontrole, ki izdela tudi končno poročilo o preskusu</t>
  </si>
  <si>
    <t xml:space="preserve">  - temperatura svežega betona na mestu  vgrajevanja</t>
  </si>
  <si>
    <t>*** PS na posebej vgrajenih sidrih v deležu 2% sider objekta, vendar ne manj kot 3</t>
  </si>
  <si>
    <t>** obvezna meritev za vsa sidra, kjer je izolacijska upornost manjša od 0,1M Ohm</t>
  </si>
  <si>
    <t xml:space="preserve"> - dimenzijska in geometrijska kontrola</t>
  </si>
  <si>
    <t>1 / objekt
ali
1 / šaržo
(večji objekti)</t>
  </si>
  <si>
    <t xml:space="preserve"> - dimenzijska kontrola</t>
  </si>
  <si>
    <t>&lt;1km=1vz.
1-5km=2vz.
&gt;5km=3vz.</t>
  </si>
  <si>
    <t>b) vijačni material
     izgled, trdota, debelina pocinkanja, poroznost</t>
  </si>
  <si>
    <t>c) pregled montirane varnostne ograje
         izgled, debelina pocinkanja</t>
  </si>
  <si>
    <t>b) pregled montirane mostne ograje izgled, debelina 
     pocinkanja</t>
  </si>
  <si>
    <t xml:space="preserve">   - geološka spremljava vrtanja vrtin za testna sidra in 
      sidra, pri katerih se izvede CPN</t>
  </si>
  <si>
    <t xml:space="preserve">   - preiskave po STS žice in vrvi za prednapenjanje      
      konstrukcij (Rm, Rp0,2, Epr1, E, Z.navijalni preskus)</t>
  </si>
  <si>
    <t xml:space="preserve"> - preiskave žic in vrvi za prednapenjanje konstrukcij 
    (Rm, Rm/ Rp0,1 Agt, E, Z.navijalni preskus)</t>
  </si>
  <si>
    <t xml:space="preserve"> - dinamične preiskave če je zahtevana odpornost na 
    utrujanje za dinamično  obremenjene konstrukcije</t>
  </si>
  <si>
    <t xml:space="preserve"> - spojnice dimenzijska kontrola, kemijska analiza, zdrs, 
    nizko ciklično utrujanje)</t>
  </si>
  <si>
    <t xml:space="preserve"> - preiskave na upogib, povratni upogib  in kem. anal. 
    (Rm/ ReH (RP0,2), Agt), </t>
  </si>
  <si>
    <t xml:space="preserve">   - odpornost proti zmrzovanju v prisotnosti talilnih soli 
     (OPZT-S)</t>
  </si>
  <si>
    <t xml:space="preserve">   - meritve gostote plasti obrabne in zaporne plasti z 
      izotopno sondo (AC surf; SMA)</t>
  </si>
  <si>
    <t xml:space="preserve">   - bituminizirane zmes za obrabno in zaporno plast, 
     (AC surf-bitumenski beton ali SMA-drobir z  
     bitumenskim mastiksom; kompletna preiskava zmesi)</t>
  </si>
  <si>
    <t xml:space="preserve">   - meritve ravnosti zaščitnih plošč 
      (sistem Servidek/Servipak)</t>
  </si>
  <si>
    <t xml:space="preserve">   - identifikacijski preskus (IR spekter, pot-life, gostota, 
     vsebnost polnil)</t>
  </si>
  <si>
    <t xml:space="preserve">   - meritve gostote asfaltne plasti z izotop. sondo ali 
      druga neporušna metoda (TSC 06.713)</t>
  </si>
  <si>
    <t xml:space="preserve">   - meritve gostote asfaltne plasti z izotop. sondo  ali 
      druga neporušna metoda (TSC 06.713)</t>
  </si>
  <si>
    <t xml:space="preserve">   - meritve gostote asfaltne plasti z izotop. sondo ali 
      druga neporušna metoda (TSC 06.713) </t>
  </si>
  <si>
    <t xml:space="preserve">   - meritve gostote asfaltne plasti z izotop. sondo ali  
     druga neporušna metoda (TSC 06.713)</t>
  </si>
  <si>
    <t xml:space="preserve">   - odpornost proti trajnemu preoblikovanju - neporušna 
      metoda </t>
  </si>
  <si>
    <t xml:space="preserve">   - odpornost proti trajnemu preoblikovanju neporušna 
      metoda </t>
  </si>
  <si>
    <t xml:space="preserve">   - meritve gostote asfaltne plasti z izotop. sondo ali 
     druga neporušna metoda (TSC 06.713)</t>
  </si>
  <si>
    <t xml:space="preserve">   - testni koli (spremljava izvedbe in določitev   
      zgoščenosti, potrditev tehnologije)</t>
  </si>
  <si>
    <t xml:space="preserve">   - vsebnost votlin v asfaltni plasti</t>
  </si>
  <si>
    <t xml:space="preserve"> - preskus z upogibanjem sem in tja</t>
  </si>
  <si>
    <t xml:space="preserve"> - določevanje bočne nosilnosti</t>
  </si>
  <si>
    <t xml:space="preserve"> - ugotavljanje tesnosti</t>
  </si>
  <si>
    <t xml:space="preserve"> - določevanje natezne nosilnosti</t>
  </si>
  <si>
    <t xml:space="preserve"> a) odbojniki, stebrički, distančniki:
        - izgled, mehanske lastnosti (Rm, Re, A5)
        - kemijska analiza (vsebnost C, Mn, Si, P, S,)
        - oprijem in debelina pocinkanja</t>
  </si>
  <si>
    <t>a) konstrukcija ograje
        - izgled, mehanske lastnosti (Rm, Re, A5)
        - kemijska analiza (vsebnost C, Mn, Si, P, S,)
        - oprijem in debelina pocinkanja</t>
  </si>
  <si>
    <t>a) izlivniki, hidromontažni sistemi iz cevi in fitingov iz
     duktilne- nodularne litine:
        - meh.lastn. (trdota in metalogr.,Rm, Rp0.2, A5)
        - kemijska analiza (vsebnost C, Mn, Si, P, S)
        - antikorozijska zaščita</t>
  </si>
  <si>
    <t>b) spojnice iz nerjavnega jekla:
        - mehanske lastnosti (Rm, Rp0.2)
        - kemijska analiza (vsebnost C, Cr, Ni, Ti)
        - antikorozijske zaščite</t>
  </si>
  <si>
    <t>a) stebrički, pletivo
        - izgled, mehanske lastnosti (Rm, Re, A5)
        - kemijska analiza (vsebnost C, Mn, Si, P, S,)
        - oprijem in debelina pocinkanja</t>
  </si>
  <si>
    <t>a) hidromontažni sistemi iz cevi in fitingov iz litega železa</t>
  </si>
  <si>
    <t xml:space="preserve"> - hidromontažni sistemi iz cevi in fitingov iz armiranega poliestra</t>
  </si>
  <si>
    <t xml:space="preserve"> - oznaka na cevi </t>
  </si>
  <si>
    <t xml:space="preserve"> - togostni razred</t>
  </si>
  <si>
    <t xml:space="preserve"> - odpornost na UV</t>
  </si>
  <si>
    <t xml:space="preserve"> - preskus tečenja (upogib)</t>
  </si>
  <si>
    <t xml:space="preserve"> - obešala cevovodov (vsebnost C, Cr, Ni, Ti),</t>
  </si>
  <si>
    <t xml:space="preserve"> - pregled elementov na objektu</t>
  </si>
  <si>
    <t xml:space="preserve"> - pregled ležišč pri proizvajalcu; za ležišča P=&gt;8000 kN</t>
  </si>
  <si>
    <t>a) skladnost izvedbe s projektom</t>
  </si>
  <si>
    <t>b) preskusi materialov</t>
  </si>
  <si>
    <t>c) kontrola protikorozijske zaščite</t>
  </si>
  <si>
    <t>b) kontrola protikorozijske zaščite</t>
  </si>
  <si>
    <t xml:space="preserve">a) preskusi za nosilni del </t>
  </si>
  <si>
    <t>b) preskusi materialov za refleksijski del</t>
  </si>
  <si>
    <t xml:space="preserve">a) skladnost izvedbe s projektom  </t>
  </si>
  <si>
    <t>b) preskusi materialov in protikorozijska zaščita</t>
  </si>
  <si>
    <t>a) kovinski elementi</t>
  </si>
  <si>
    <t xml:space="preserve">   - bitumenski predh.premaz-lastnosti (del. preisk)</t>
  </si>
  <si>
    <t xml:space="preserve">   - bitumenska lepilna zmes-lastnosti (del. preisk)</t>
  </si>
  <si>
    <t xml:space="preserve">   - bit. hidroizol. trak za vertik.hidroizol. (del.preisk)</t>
  </si>
  <si>
    <t xml:space="preserve">   - bit. hidroizol. trak za horizont.hidroizol. (del.preisk)</t>
  </si>
  <si>
    <t xml:space="preserve">b) betonski elementi  </t>
  </si>
  <si>
    <t xml:space="preserve">  - mehanske in obstojnostne lastnosti (NOZT, OPZT -S.)</t>
  </si>
  <si>
    <t>a) Kovinski elementi</t>
  </si>
  <si>
    <t>b) Umetni materiali (poliakril..)</t>
  </si>
  <si>
    <t>c) Ostali materiali (les, beton..)</t>
  </si>
  <si>
    <t xml:space="preserve"> - aerodinamični</t>
  </si>
  <si>
    <t>odpornost proti obremenitvi (SIST EN 1794-1)</t>
  </si>
  <si>
    <t xml:space="preserve"> - z lastno maso</t>
  </si>
  <si>
    <t xml:space="preserve"> - zaradi udarcev kamenja</t>
  </si>
  <si>
    <t xml:space="preserve"> - pri pluženju smega</t>
  </si>
  <si>
    <t>Za gradbene proizvode in polproizvode, ki se uporabljajo v procesu gradnje posameznih objektov je proizvajalec (izvajalec) dolžan zagotoviti izjave o lastnostih (po Zakonu o gradbenih proizvodih; ZGPro-1 UL RS, št. 82/13)  in Uredba o določitvi usklajenih pogojev za trženje gradbenih proizvodov in razveljavitvi Direktive Sveta 89/106/EGS, (EU) 305/2011).</t>
  </si>
  <si>
    <t xml:space="preserve">   - gostota in vlažnost z izotop. sondo</t>
  </si>
  <si>
    <t>*alternativni materiali morajo biti opredeljeni in dokazani v TE (tehnološkem elaboratu)</t>
  </si>
  <si>
    <t>1.4.1 Preiskave zemljin/kamnin za N (nasipi) in KSN (kemično stabilizirani nasipi)</t>
  </si>
  <si>
    <t>* samo v območju do 0,5 m pod PSU (planumom spodnjega ustroja)</t>
  </si>
  <si>
    <t>1.6 Armirani betonski piloti, vodnjaki</t>
  </si>
  <si>
    <t xml:space="preserve"> pilot / vodnjak</t>
  </si>
  <si>
    <t>kol</t>
  </si>
  <si>
    <t>SIST EN 933-1*</t>
  </si>
  <si>
    <t xml:space="preserve">* samo v območju do 0,5 m pod PSU </t>
  </si>
  <si>
    <t xml:space="preserve">   - neprepustnost za vodo (PV)</t>
  </si>
  <si>
    <t xml:space="preserve">  - obrus (OO)</t>
  </si>
  <si>
    <r>
      <t xml:space="preserve">   - dinamični deformacijski modul - E</t>
    </r>
    <r>
      <rPr>
        <vertAlign val="subscript"/>
        <sz val="9"/>
        <color theme="1"/>
        <rFont val="InterstateCE-Light"/>
        <family val="2"/>
        <charset val="238"/>
      </rPr>
      <t>vd</t>
    </r>
  </si>
  <si>
    <r>
      <t xml:space="preserve">   - statični deformacijski modul - E</t>
    </r>
    <r>
      <rPr>
        <vertAlign val="subscript"/>
        <sz val="9"/>
        <color theme="1"/>
        <rFont val="InterstateCE-Light"/>
        <family val="2"/>
        <charset val="238"/>
      </rPr>
      <t>vs</t>
    </r>
    <r>
      <rPr>
        <sz val="9"/>
        <color theme="1"/>
        <rFont val="InterstateCE-Light"/>
        <family val="2"/>
        <charset val="238"/>
      </rPr>
      <t>*</t>
    </r>
  </si>
  <si>
    <r>
      <t xml:space="preserve">1.3  Povozni plato, drenažna plast </t>
    </r>
    <r>
      <rPr>
        <sz val="10"/>
        <color theme="1"/>
        <rFont val="InterstateCE-Light"/>
        <family val="2"/>
        <charset val="238"/>
      </rPr>
      <t>(TSC 06.100)</t>
    </r>
  </si>
  <si>
    <r>
      <t xml:space="preserve">   - dinamični deformacijski modul E</t>
    </r>
    <r>
      <rPr>
        <vertAlign val="subscript"/>
        <sz val="9"/>
        <color theme="1"/>
        <rFont val="InterstateCE-Light"/>
        <family val="2"/>
        <charset val="238"/>
      </rPr>
      <t>vd</t>
    </r>
  </si>
  <si>
    <r>
      <t xml:space="preserve">   - statični deformacijski modul E</t>
    </r>
    <r>
      <rPr>
        <vertAlign val="subscript"/>
        <sz val="9"/>
        <color theme="1"/>
        <rFont val="InterstateCE-Light"/>
        <family val="2"/>
        <charset val="238"/>
      </rPr>
      <t>vs</t>
    </r>
  </si>
  <si>
    <r>
      <t xml:space="preserve">   - preskus po Proctorj</t>
    </r>
    <r>
      <rPr>
        <sz val="9"/>
        <color theme="1"/>
        <rFont val="InterstateCE-Light"/>
        <charset val="238"/>
      </rPr>
      <t xml:space="preserve">u za </t>
    </r>
    <r>
      <rPr>
        <sz val="9"/>
        <color theme="1"/>
        <rFont val="InterstateCE-Light"/>
        <family val="2"/>
        <charset val="238"/>
      </rPr>
      <t>stabilizirane zemljine</t>
    </r>
  </si>
  <si>
    <r>
      <t xml:space="preserve">   - statični deformacijski modul - E</t>
    </r>
    <r>
      <rPr>
        <vertAlign val="subscript"/>
        <sz val="9"/>
        <color theme="1"/>
        <rFont val="InterstateCE-Light"/>
        <family val="2"/>
        <charset val="238"/>
      </rPr>
      <t>v2*</t>
    </r>
  </si>
  <si>
    <r>
      <t xml:space="preserve">1.5  Kamnita posteljica - PO </t>
    </r>
    <r>
      <rPr>
        <sz val="10"/>
        <color theme="1"/>
        <rFont val="InterstateCE-Light"/>
        <family val="2"/>
        <charset val="238"/>
      </rPr>
      <t>(TSC 06.711)</t>
    </r>
  </si>
  <si>
    <r>
      <t xml:space="preserve">   - statični deformacijski modul - E</t>
    </r>
    <r>
      <rPr>
        <vertAlign val="subscript"/>
        <sz val="9"/>
        <color theme="1"/>
        <rFont val="InterstateCE-Light"/>
        <family val="2"/>
        <charset val="238"/>
      </rPr>
      <t>v2</t>
    </r>
  </si>
  <si>
    <r>
      <t xml:space="preserve">2.1 Nevezane nosilne plasti - NNP </t>
    </r>
    <r>
      <rPr>
        <sz val="10"/>
        <color theme="1"/>
        <rFont val="InterstateCE-Light"/>
        <family val="2"/>
        <charset val="238"/>
      </rPr>
      <t>(TSC 06.200)</t>
    </r>
  </si>
  <si>
    <r>
      <t xml:space="preserve">2.2  Vezane spodnje nosilne plasti s hidravličnimi vezivi </t>
    </r>
    <r>
      <rPr>
        <sz val="10"/>
        <color theme="1"/>
        <rFont val="InterstateCE-Light"/>
        <family val="2"/>
        <charset val="238"/>
      </rPr>
      <t>(TSC 06.320)</t>
    </r>
  </si>
  <si>
    <r>
      <t xml:space="preserve">   - vsebnos</t>
    </r>
    <r>
      <rPr>
        <sz val="9"/>
        <color theme="1"/>
        <rFont val="InterstateCE-Light"/>
        <charset val="238"/>
      </rPr>
      <t>t</t>
    </r>
    <r>
      <rPr>
        <sz val="9"/>
        <color theme="1"/>
        <rFont val="InterstateCE-Light"/>
        <family val="2"/>
        <charset val="238"/>
      </rPr>
      <t xml:space="preserve"> votlin v asfaltni plasti</t>
    </r>
  </si>
  <si>
    <t xml:space="preserve">   - odpornost zrn proti temperaturnemu šoku</t>
  </si>
  <si>
    <r>
      <t xml:space="preserve">   - bituminizirane zmesi za zaščitno plast: (MA (7) - liti 
      asfalt ali  AC (7) - bitumen</t>
    </r>
    <r>
      <rPr>
        <sz val="9"/>
        <color theme="1"/>
        <rFont val="InterstateCE-Light"/>
        <charset val="238"/>
      </rPr>
      <t>j</t>
    </r>
    <r>
      <rPr>
        <sz val="9"/>
        <color theme="1"/>
        <rFont val="InterstateCE-Light"/>
        <family val="2"/>
        <charset val="238"/>
      </rPr>
      <t>ski beton ali SMA (7) - 
      drobir z AC (7) - bitumen</t>
    </r>
    <r>
      <rPr>
        <sz val="9"/>
        <color theme="1"/>
        <rFont val="InterstateCE-Light"/>
        <charset val="238"/>
      </rPr>
      <t>j</t>
    </r>
    <r>
      <rPr>
        <sz val="9"/>
        <color theme="1"/>
        <rFont val="InterstateCE-Light"/>
        <family val="2"/>
        <charset val="238"/>
      </rPr>
      <t>ski beton ali SMA (7) - 
      drobir z bitumenskim mastikom; kompletna 
      preiskava zmesi)</t>
    </r>
  </si>
  <si>
    <r>
      <t xml:space="preserve">   - meritve gostote zaščitne plasti z izotopno sondo</t>
    </r>
    <r>
      <rPr>
        <sz val="9"/>
        <color theme="1"/>
        <rFont val="InterstateCE-Light"/>
        <charset val="238"/>
      </rPr>
      <t xml:space="preserve"> 
     (AC (7); SMA (7))</t>
    </r>
  </si>
  <si>
    <r>
      <t xml:space="preserve">6.2.4 Sveži beton - </t>
    </r>
    <r>
      <rPr>
        <sz val="10"/>
        <color theme="1"/>
        <rFont val="InterstateCE-Light"/>
        <family val="2"/>
        <charset val="238"/>
      </rPr>
      <t>odvzem vzorca</t>
    </r>
  </si>
  <si>
    <t xml:space="preserve">   - vsebnost por (pri aeriranih betonih NOZT 150)</t>
  </si>
  <si>
    <t xml:space="preserve">   - odpornost proti zmrzovanju (NOZT 150)</t>
  </si>
  <si>
    <r>
      <t xml:space="preserve">   - odpornost proti zmrzovanju v prisotnosti talilnih soli 
     </t>
    </r>
    <r>
      <rPr>
        <sz val="8"/>
        <color theme="1"/>
        <rFont val="InterstateCE-Light"/>
        <charset val="238"/>
      </rPr>
      <t>(</t>
    </r>
    <r>
      <rPr>
        <sz val="9"/>
        <color theme="1"/>
        <rFont val="InterstateCE-Light"/>
        <family val="2"/>
        <charset val="238"/>
      </rPr>
      <t>OPZT S10, S25)</t>
    </r>
  </si>
  <si>
    <r>
      <t xml:space="preserve">   - R</t>
    </r>
    <r>
      <rPr>
        <vertAlign val="subscript"/>
        <sz val="9"/>
        <color theme="1"/>
        <rFont val="InterstateCE-Light"/>
        <family val="2"/>
        <charset val="238"/>
      </rPr>
      <t>m</t>
    </r>
    <r>
      <rPr>
        <sz val="9"/>
        <color theme="1"/>
        <rFont val="InterstateCE-Light"/>
        <family val="2"/>
        <charset val="238"/>
      </rPr>
      <t xml:space="preserve"> ali trdota, kemijska analiza, metalografija</t>
    </r>
  </si>
  <si>
    <r>
      <t xml:space="preserve">   - R</t>
    </r>
    <r>
      <rPr>
        <vertAlign val="subscript"/>
        <sz val="9"/>
        <color theme="1"/>
        <rFont val="InterstateCE-Light"/>
        <family val="2"/>
        <charset val="238"/>
      </rPr>
      <t>m</t>
    </r>
    <r>
      <rPr>
        <sz val="9"/>
        <color theme="1"/>
        <rFont val="InterstateCE-Light"/>
        <family val="2"/>
        <charset val="238"/>
      </rPr>
      <t xml:space="preserve"> ali  trdota, kemijska analiza</t>
    </r>
  </si>
  <si>
    <r>
      <t xml:space="preserve">   - R</t>
    </r>
    <r>
      <rPr>
        <vertAlign val="subscript"/>
        <sz val="9"/>
        <color theme="1"/>
        <rFont val="InterstateCE-Light"/>
        <family val="2"/>
        <charset val="238"/>
      </rPr>
      <t>m</t>
    </r>
    <r>
      <rPr>
        <sz val="9"/>
        <color theme="1"/>
        <rFont val="InterstateCE-Light"/>
        <family val="2"/>
        <charset val="238"/>
      </rPr>
      <t>, R</t>
    </r>
    <r>
      <rPr>
        <vertAlign val="subscript"/>
        <sz val="9"/>
        <color theme="1"/>
        <rFont val="InterstateCE-Light"/>
        <family val="2"/>
        <charset val="238"/>
      </rPr>
      <t xml:space="preserve">p0,2 </t>
    </r>
    <r>
      <rPr>
        <sz val="9"/>
        <color theme="1"/>
        <rFont val="InterstateCE-Light"/>
        <family val="2"/>
        <charset val="238"/>
      </rPr>
      <t>ali trdota, kem.anal., metalografija</t>
    </r>
  </si>
  <si>
    <r>
      <t xml:space="preserve">   - R</t>
    </r>
    <r>
      <rPr>
        <vertAlign val="subscript"/>
        <sz val="9"/>
        <color theme="1"/>
        <rFont val="InterstateCE-Light"/>
        <family val="2"/>
        <charset val="238"/>
      </rPr>
      <t>m</t>
    </r>
    <r>
      <rPr>
        <sz val="9"/>
        <color theme="1"/>
        <rFont val="InterstateCE-Light"/>
        <family val="2"/>
        <charset val="238"/>
      </rPr>
      <t>, R</t>
    </r>
    <r>
      <rPr>
        <vertAlign val="subscript"/>
        <sz val="9"/>
        <color theme="1"/>
        <rFont val="InterstateCE-Light"/>
        <family val="2"/>
        <charset val="238"/>
      </rPr>
      <t>p0,2</t>
    </r>
    <r>
      <rPr>
        <sz val="9"/>
        <color theme="1"/>
        <rFont val="InterstateCE-Light"/>
        <family val="2"/>
        <charset val="238"/>
      </rPr>
      <t xml:space="preserve"> ali trdota, metalografija, kem.anal.</t>
    </r>
  </si>
  <si>
    <r>
      <t xml:space="preserve">   - R</t>
    </r>
    <r>
      <rPr>
        <vertAlign val="subscript"/>
        <sz val="9"/>
        <color theme="1"/>
        <rFont val="InterstateCE-Light"/>
        <family val="2"/>
        <charset val="238"/>
      </rPr>
      <t>m</t>
    </r>
    <r>
      <rPr>
        <sz val="9"/>
        <color theme="1"/>
        <rFont val="InterstateCE-Light"/>
        <family val="2"/>
        <charset val="238"/>
      </rPr>
      <t>, R</t>
    </r>
    <r>
      <rPr>
        <vertAlign val="subscript"/>
        <sz val="9"/>
        <color theme="1"/>
        <rFont val="InterstateCE-Light"/>
        <family val="2"/>
        <charset val="238"/>
      </rPr>
      <t>e</t>
    </r>
    <r>
      <rPr>
        <sz val="9"/>
        <color theme="1"/>
        <rFont val="InterstateCE-Light"/>
        <family val="2"/>
        <charset val="238"/>
      </rPr>
      <t>, R</t>
    </r>
    <r>
      <rPr>
        <vertAlign val="subscript"/>
        <sz val="9"/>
        <color theme="1"/>
        <rFont val="InterstateCE-Light"/>
        <family val="2"/>
        <charset val="238"/>
      </rPr>
      <t xml:space="preserve">p0,2 </t>
    </r>
    <r>
      <rPr>
        <sz val="9"/>
        <color theme="1"/>
        <rFont val="InterstateCE-Light"/>
        <family val="2"/>
        <charset val="238"/>
      </rPr>
      <t>ali trdota, kem.anal., metalografija, 
      cementirana plast</t>
    </r>
  </si>
  <si>
    <r>
      <t xml:space="preserve">   - izolacijska upornost R</t>
    </r>
    <r>
      <rPr>
        <vertAlign val="subscript"/>
        <sz val="9"/>
        <color theme="1"/>
        <rFont val="Arial CE"/>
        <charset val="238"/>
      </rPr>
      <t xml:space="preserve">I  </t>
    </r>
  </si>
  <si>
    <r>
      <t xml:space="preserve">   - ozemljitvena upornost R</t>
    </r>
    <r>
      <rPr>
        <vertAlign val="subscript"/>
        <sz val="9"/>
        <color theme="1"/>
        <rFont val="Arial CE"/>
        <charset val="238"/>
      </rPr>
      <t>II</t>
    </r>
  </si>
  <si>
    <r>
      <t xml:space="preserve"> - meh.lastn. (trdota in metalogr.,R</t>
    </r>
    <r>
      <rPr>
        <vertAlign val="subscript"/>
        <sz val="9"/>
        <color theme="1"/>
        <rFont val="InterstateCE-Light"/>
        <family val="2"/>
        <charset val="238"/>
      </rPr>
      <t>m</t>
    </r>
    <r>
      <rPr>
        <sz val="9"/>
        <color theme="1"/>
        <rFont val="InterstateCE-Light"/>
        <family val="2"/>
        <charset val="238"/>
      </rPr>
      <t>, R</t>
    </r>
    <r>
      <rPr>
        <vertAlign val="subscript"/>
        <sz val="9"/>
        <color theme="1"/>
        <rFont val="InterstateCE-Light"/>
        <family val="2"/>
        <charset val="238"/>
      </rPr>
      <t>p0.2</t>
    </r>
    <r>
      <rPr>
        <sz val="9"/>
        <color theme="1"/>
        <rFont val="InterstateCE-Light"/>
        <family val="2"/>
        <charset val="238"/>
      </rPr>
      <t>, A</t>
    </r>
    <r>
      <rPr>
        <vertAlign val="subscript"/>
        <sz val="9"/>
        <color theme="1"/>
        <rFont val="InterstateCE-Light"/>
        <family val="2"/>
        <charset val="238"/>
      </rPr>
      <t>5</t>
    </r>
    <r>
      <rPr>
        <sz val="9"/>
        <color theme="1"/>
        <rFont val="InterstateCE-Light"/>
        <family val="2"/>
        <charset val="238"/>
      </rPr>
      <t>)</t>
    </r>
  </si>
  <si>
    <r>
      <t xml:space="preserve">   - jaški iz cementnega betona pravokotnega </t>
    </r>
    <r>
      <rPr>
        <sz val="8"/>
        <color theme="1"/>
        <rFont val="InterstateCE-Light"/>
        <family val="2"/>
        <charset val="238"/>
      </rPr>
      <t>prereza</t>
    </r>
  </si>
  <si>
    <r>
      <t xml:space="preserve">10.4 Kovinske konstrukcije </t>
    </r>
    <r>
      <rPr>
        <sz val="10"/>
        <color theme="1"/>
        <rFont val="InterstateCE-Light"/>
        <family val="2"/>
        <charset val="238"/>
      </rPr>
      <t>(jeklene konstrukcije, portali, prometni znaki, javna razsvetljava)</t>
    </r>
  </si>
  <si>
    <t>dan inž.</t>
  </si>
  <si>
    <t>* oz. za vsako sestavo betonske mešanice</t>
  </si>
  <si>
    <t>min 2,5 %*</t>
  </si>
  <si>
    <t>min 2.5 %*</t>
  </si>
  <si>
    <t>Ničelni pregled se izvede, ko je objekt dokončan oz. pred tehničnim pregledom tako, da so zaključki ničelnega pregleda osnova za vzpostavitev rednega pregledovanja objektov in njihovega vzdrževanja</t>
  </si>
  <si>
    <t>Preiskus tesnosti (z zrakom ali vodo) ter pregled z video kamero:</t>
  </si>
  <si>
    <t>* - vse elemente ne glede na cono zaščite je potrebno pregledati z videokamero
  - za zmerno območje (IIC, IIIB) se tesnost preverja 50%
  - za malo občutljivo ali neobčutljivo območje IIIC se preverjanje tesnosti ne izvaja</t>
  </si>
  <si>
    <t xml:space="preserve">EN 1916 </t>
  </si>
  <si>
    <t xml:space="preserve">   - zrnavost zmesi zrn *</t>
  </si>
  <si>
    <t xml:space="preserve">   - kakovost finih delcev *</t>
  </si>
  <si>
    <t>*** po posebnem naročilu inženirja</t>
  </si>
  <si>
    <t xml:space="preserve">  Odvzem jeder iz vgrajene plasti:</t>
  </si>
  <si>
    <t>* izjavo o lastnostih izda proizvajalec</t>
  </si>
  <si>
    <t>izvajalec del **</t>
  </si>
  <si>
    <t>** dodatni podatki, ki jih je dolžan izvajalec del posredovati na zahtevo inženirja</t>
  </si>
  <si>
    <t>Dodatno lahko inženir zahteva tudi naslednje podatke:</t>
  </si>
  <si>
    <t>Dodatno lahko za PmB vezivo inženir zahteva  naslednje podatke:</t>
  </si>
  <si>
    <t>Dodatno lahko  inženir zahteva  naslednje podatke:</t>
  </si>
  <si>
    <t>izvajalec del  **</t>
  </si>
  <si>
    <t xml:space="preserve">   - določitev napetostne rezerve pri nizkih temp.</t>
  </si>
  <si>
    <t xml:space="preserve">   - triosni ciklični tlačni preskus</t>
  </si>
  <si>
    <t>* najmanj 1 meritev/objekt</t>
  </si>
  <si>
    <t>500**</t>
  </si>
  <si>
    <t>** najmanj 10 meritev/objekt</t>
  </si>
  <si>
    <t>200**</t>
  </si>
  <si>
    <t>200*</t>
  </si>
  <si>
    <t>100**</t>
  </si>
  <si>
    <t>2500*</t>
  </si>
  <si>
    <t>** dodatni podatki, ki jih je potrebno posredovati na posebno zahtevo inženirja</t>
  </si>
  <si>
    <t>8000**</t>
  </si>
  <si>
    <t>* po posebnem naročilu inženirja</t>
  </si>
  <si>
    <t xml:space="preserve">   - bit. hidroiz.trak za horizont.hidroiz. (odtržna trdn.)</t>
  </si>
  <si>
    <t xml:space="preserve">   - redni nadzor pri izvajanju betonerskih del</t>
  </si>
  <si>
    <t>** 1x mesečno</t>
  </si>
  <si>
    <t>*** 2x mesečno</t>
  </si>
  <si>
    <t>1 /teden</t>
  </si>
  <si>
    <t xml:space="preserve"> palica*</t>
  </si>
  <si>
    <t>* vsaka šarža po načrtu kontrole iz soglasja</t>
  </si>
  <si>
    <t>** 1 x za AC odsek in tip cevi</t>
  </si>
  <si>
    <t>vrtina</t>
  </si>
  <si>
    <t>sidro objekta (kos)</t>
  </si>
  <si>
    <t>* oz. skladno z izdanim tehničnim soglasjem za sidro</t>
  </si>
  <si>
    <t xml:space="preserve">   - terenska kontrola skladnosti izvedbe  s podeljenim 
      soglasjem (ETS ali STS) in elaboratom sidra (TE)</t>
  </si>
  <si>
    <t>*  skladno s podeljenim soglasjem za sidro</t>
  </si>
  <si>
    <t>Inženir:</t>
  </si>
  <si>
    <t>za vsakih
3km 1vz.
in najmanj
1x na objekt</t>
  </si>
  <si>
    <t>b)  pregled montirane zaščitne ograje
       izgled</t>
  </si>
  <si>
    <t xml:space="preserve"> - pregled ležišč na objektu; za ležišča za vertikalno silo 
    P&lt;8000 kN</t>
  </si>
  <si>
    <t>1 /odsek</t>
  </si>
  <si>
    <t>SIST EN 12966-2 in 
SIST EN ISO 6506-1</t>
  </si>
  <si>
    <t>* 1 x na AC odsek oz. vsaka šarža</t>
  </si>
  <si>
    <t>pogostost</t>
  </si>
  <si>
    <t>* v okviru enega sodelovanja oz. kontrole je potrebno upoštevati 1 inženirski dan (dan inž. = 8 ur)</t>
  </si>
  <si>
    <t>pavšal</t>
  </si>
  <si>
    <t>10</t>
  </si>
  <si>
    <t xml:space="preserve"> - dinamične preiskave</t>
  </si>
  <si>
    <t xml:space="preserve"> - ostale preiskave korozijski test, natezno upogibni test</t>
  </si>
  <si>
    <t xml:space="preserve">   - izločanje olja,kapljišče,umiljanje, vsebnost sulfatov 
       in nitartov</t>
  </si>
  <si>
    <t xml:space="preserve">   - preveritev  homogenosti in debeline stabilizirane 
       plasti</t>
  </si>
  <si>
    <t>8.6.2  Pregled dušilcev STL</t>
  </si>
  <si>
    <t>po SIST 15129</t>
  </si>
  <si>
    <t xml:space="preserve"> - pregled dušilcev na objektu
   </t>
  </si>
  <si>
    <t xml:space="preserve"> - pregled nastavitev dušilca</t>
  </si>
  <si>
    <t>DRSI</t>
  </si>
  <si>
    <t>* (vrsta in pogostnost notranje kontrole je navedena informativno)</t>
  </si>
  <si>
    <t>mesec</t>
  </si>
  <si>
    <t xml:space="preserve"> - končno poročilo o kakovosti izvedenih del</t>
  </si>
  <si>
    <t xml:space="preserve"> - pregled dilatacij na objektu za D&lt;160</t>
  </si>
  <si>
    <t xml:space="preserve"> - pregled dilatacij pri proizvajalcu za D&gt;160</t>
  </si>
  <si>
    <t>modul 804.9030</t>
  </si>
  <si>
    <t xml:space="preserve"> - gumene dilatacije (modul 804.9030)</t>
  </si>
  <si>
    <t>skupaj</t>
  </si>
  <si>
    <t>1/mesec</t>
  </si>
  <si>
    <t>6.2.2 Pregled projekta izvajanja betonskih konstrukcij</t>
  </si>
  <si>
    <t xml:space="preserve"> - pregled vgrajenih dilatacij na objektu</t>
  </si>
  <si>
    <t>VIADUKT PESNICA</t>
  </si>
  <si>
    <t>xxxx</t>
  </si>
  <si>
    <t>75% pregleda NKK, 25% pregleda ZKK</t>
  </si>
  <si>
    <t>** najmanj 3 preiskava za betone , ki se vgrajujejo v objekte istega Izvajalca na določenem odseku in se dobavljajo iz iste betonarne</t>
  </si>
  <si>
    <t>*** najmanj 1 x objekt, za betone, ki se vgrajujejo v objekte istega izvajalca na določenem odseku in se dobavljajo iz iste betonarne</t>
  </si>
  <si>
    <t>* 1 x na odsek</t>
  </si>
  <si>
    <t>1 x za
odsek</t>
  </si>
  <si>
    <r>
      <t xml:space="preserve">8.8  Obremenilna preiskušnja - za premostitvene objekte na trasi, z razponom večjim od 15 m </t>
    </r>
    <r>
      <rPr>
        <sz val="10"/>
        <color theme="1"/>
        <rFont val="Arial CE"/>
        <family val="2"/>
        <charset val="238"/>
      </rPr>
      <t>(naroči izvajalec)</t>
    </r>
  </si>
  <si>
    <t>ure</t>
  </si>
  <si>
    <r>
      <t xml:space="preserve">   - Sodelovanje z nadzorom</t>
    </r>
    <r>
      <rPr>
        <sz val="10"/>
        <color theme="1"/>
        <rFont val="InterstateCE-Light"/>
        <charset val="238"/>
      </rPr>
      <t xml:space="preserve"> (za vsa področja: tč.1-tč.11)</t>
    </r>
  </si>
  <si>
    <t xml:space="preserve">Eurokod </t>
  </si>
  <si>
    <t xml:space="preserve">   - Kontrola pri vgrajevanju (za vsa področja: tč.1-tč.11)</t>
  </si>
  <si>
    <t xml:space="preserve">   - mesečna poročila o izvajanju zunanje kontrole</t>
  </si>
  <si>
    <t>kom</t>
  </si>
  <si>
    <t xml:space="preserve">Končno poročilo z oceno kvalitete izvedenih del mora vsebovati oceno vseh izvedenih del od tč 1. do tč. 10. </t>
  </si>
  <si>
    <t>12 KONČNA POROČILA Z OCENO IZVEDENIH DEL</t>
  </si>
  <si>
    <t>12.1 Viadukt Pesnica</t>
  </si>
  <si>
    <t>trasa</t>
  </si>
  <si>
    <t>m</t>
  </si>
  <si>
    <t>8.5. Sistemi za odvodnjavanje iz litega železa (duktilna litina)</t>
  </si>
  <si>
    <t>** najmanj 3 preiskava za betone, ki se vgrajujejo v objekte istega Izvajalca na določenem odseku in se dobavljajo iz iste betonarne</t>
  </si>
  <si>
    <t>*** najmanj 1 x objekt, za betone, ki se vgrajujejo v objekte istega izvajalca  na določenem odseku in se dobavljajo iz iste betonarne</t>
  </si>
  <si>
    <t xml:space="preserve"> - Koordinacije,  vrednotenje preiskav in končnih ocen notranje kontrole kvalitete,  izvedba dodatnih preiskav (vrednoteno v urah)</t>
  </si>
  <si>
    <t>DRI upravljanje investicij d.o.o. Ljubljana</t>
  </si>
  <si>
    <t>1 obisk /2 tedna</t>
  </si>
  <si>
    <t xml:space="preserve">Objekt: </t>
  </si>
  <si>
    <t>Cena</t>
  </si>
  <si>
    <t>na enoto</t>
  </si>
  <si>
    <t>PREDOR PEKEL (predorska cev, pogonska centrala, S in J portal, reševalni rov, zbiralnik odpadnih vod, hidrantno omrežje, sanacija hitre ceste)</t>
  </si>
  <si>
    <t>1 ZEMELJSKA DELA IN TEMELJENJE</t>
  </si>
  <si>
    <t>1.1 Ogled in konzultacije</t>
  </si>
  <si>
    <t>1.2   Temeljna tla  (S in J portal, portal reševalnega rova, zbiralnik odpadnih vod, hidrantno omrežje)</t>
  </si>
  <si>
    <r>
      <t xml:space="preserve"> m</t>
    </r>
    <r>
      <rPr>
        <vertAlign val="superscript"/>
        <sz val="8"/>
        <rFont val="InterstateCE-Light"/>
        <family val="2"/>
        <charset val="238"/>
      </rPr>
      <t>2</t>
    </r>
  </si>
  <si>
    <r>
      <t xml:space="preserve">   - dinamični deformacijski modul - E</t>
    </r>
    <r>
      <rPr>
        <vertAlign val="subscript"/>
        <sz val="9"/>
        <rFont val="InterstateCE-Light"/>
        <family val="2"/>
        <charset val="238"/>
      </rPr>
      <t>vd</t>
    </r>
  </si>
  <si>
    <r>
      <t xml:space="preserve">   - statični deformacijski modul - E</t>
    </r>
    <r>
      <rPr>
        <vertAlign val="subscript"/>
        <sz val="9"/>
        <rFont val="InterstateCE-Light"/>
        <family val="2"/>
        <charset val="238"/>
      </rPr>
      <t>vs</t>
    </r>
    <r>
      <rPr>
        <sz val="9"/>
        <rFont val="InterstateCE-Light"/>
        <family val="2"/>
        <charset val="238"/>
      </rPr>
      <t>*</t>
    </r>
  </si>
  <si>
    <t>1.3  Geosintetiki - lastnosti (ločilni ali drenažni)</t>
  </si>
  <si>
    <r>
      <t xml:space="preserve"> m</t>
    </r>
    <r>
      <rPr>
        <vertAlign val="superscript"/>
        <sz val="8"/>
        <color theme="1"/>
        <rFont val="InterstateCE-Light"/>
        <family val="2"/>
        <charset val="238"/>
      </rPr>
      <t>2</t>
    </r>
  </si>
  <si>
    <t xml:space="preserve">1.4.1 Preiskave zemljin/kamnin za N (nasipi) </t>
  </si>
  <si>
    <r>
      <t xml:space="preserve"> m</t>
    </r>
    <r>
      <rPr>
        <vertAlign val="superscript"/>
        <sz val="8"/>
        <color theme="1"/>
        <rFont val="InterstateCE-Light"/>
        <family val="2"/>
        <charset val="238"/>
      </rPr>
      <t>3</t>
    </r>
  </si>
  <si>
    <r>
      <t xml:space="preserve"> m</t>
    </r>
    <r>
      <rPr>
        <vertAlign val="superscript"/>
        <sz val="8"/>
        <rFont val="InterstateCE-Light"/>
        <family val="2"/>
        <charset val="238"/>
      </rPr>
      <t>3</t>
    </r>
  </si>
  <si>
    <t>1.4.4  Glinasti naboj - zaščita podtalnice</t>
  </si>
  <si>
    <t>1.5.1.1 Preskusi pri vgrajevanju in vgrajene plasti PO (S in J portal-reševalni oz.intervencijski plato,..)</t>
  </si>
  <si>
    <r>
      <t xml:space="preserve"> m</t>
    </r>
    <r>
      <rPr>
        <vertAlign val="superscript"/>
        <sz val="8"/>
        <color theme="1"/>
        <rFont val="InterstateCE-Light"/>
        <family val="2"/>
        <charset val="238"/>
      </rPr>
      <t>3</t>
    </r>
    <r>
      <rPr>
        <b/>
        <sz val="10"/>
        <rFont val="Arial"/>
        <family val="2"/>
        <charset val="238"/>
      </rPr>
      <t/>
    </r>
  </si>
  <si>
    <t xml:space="preserve">   - pregled temeljnih tal in dolžine vpetja*</t>
  </si>
  <si>
    <t xml:space="preserve">   - preveritev zveznosti*</t>
  </si>
  <si>
    <t>*   preverjeni morajo biti vsi piloti, od tega 25% ZKK</t>
  </si>
  <si>
    <r>
      <t>m</t>
    </r>
    <r>
      <rPr>
        <vertAlign val="superscript"/>
        <sz val="8"/>
        <color theme="1"/>
        <rFont val="InterstateCE-Light"/>
        <family val="2"/>
        <charset val="238"/>
      </rPr>
      <t>3</t>
    </r>
  </si>
  <si>
    <r>
      <t>m</t>
    </r>
    <r>
      <rPr>
        <vertAlign val="superscript"/>
        <sz val="8"/>
        <color theme="1"/>
        <rFont val="InterstateCE-Light"/>
        <family val="2"/>
        <charset val="238"/>
      </rPr>
      <t>3</t>
    </r>
    <r>
      <rPr>
        <vertAlign val="superscript"/>
        <sz val="11"/>
        <color theme="1"/>
        <rFont val="InterstateCE-Light"/>
        <charset val="238"/>
      </rPr>
      <t xml:space="preserve"> </t>
    </r>
  </si>
  <si>
    <t>xxxxxx</t>
  </si>
  <si>
    <r>
      <t>m</t>
    </r>
    <r>
      <rPr>
        <vertAlign val="superscript"/>
        <sz val="8"/>
        <rFont val="InterstateCE-Light"/>
        <family val="2"/>
        <charset val="238"/>
      </rPr>
      <t>3</t>
    </r>
  </si>
  <si>
    <r>
      <t>m</t>
    </r>
    <r>
      <rPr>
        <vertAlign val="superscript"/>
        <sz val="8"/>
        <color theme="1"/>
        <rFont val="InterstateCE-Light"/>
        <family val="2"/>
        <charset val="238"/>
      </rPr>
      <t>2</t>
    </r>
  </si>
  <si>
    <t>3  BITUMINIZIRANE ZMESI (TSC 06.300/06.410) (Sanacija hitre ceste)</t>
  </si>
  <si>
    <t>xxxxx</t>
  </si>
  <si>
    <t>izvajalec del *</t>
  </si>
  <si>
    <r>
      <t xml:space="preserve"> m</t>
    </r>
    <r>
      <rPr>
        <vertAlign val="superscript"/>
        <sz val="8"/>
        <color theme="1"/>
        <rFont val="InterstateCE-Light"/>
        <family val="2"/>
        <charset val="238"/>
      </rPr>
      <t xml:space="preserve">2 </t>
    </r>
  </si>
  <si>
    <r>
      <t>** za objekte do 1000 m</t>
    </r>
    <r>
      <rPr>
        <vertAlign val="superscript"/>
        <sz val="8"/>
        <color theme="1"/>
        <rFont val="InterstateCE-Light"/>
        <family val="2"/>
        <charset val="238"/>
      </rPr>
      <t xml:space="preserve">2 </t>
    </r>
    <r>
      <rPr>
        <sz val="8"/>
        <color theme="1"/>
        <rFont val="InterstateCE-Light"/>
        <family val="2"/>
        <charset val="238"/>
      </rPr>
      <t>najmanj 3 meritve</t>
    </r>
  </si>
  <si>
    <t>5.2   Hidroizolacija predorske cevi in portalov</t>
  </si>
  <si>
    <t>5.2.1 PP polst (zaščitna polst oz. plast)</t>
  </si>
  <si>
    <t>5.2.1.1 Predhodna preiskava</t>
  </si>
  <si>
    <t xml:space="preserve"> z ustreznim dokazilom, ki ga je izdala pooblaščena inštitucija, morajo biti potrjene vse v pogodbenih dokumentih pogojene lastnosti.</t>
  </si>
  <si>
    <t>5.2.1.2 Kontrola vgradnje</t>
  </si>
  <si>
    <t>- debelina</t>
  </si>
  <si>
    <t>SIST EN 964</t>
  </si>
  <si>
    <t>- površinska masa</t>
  </si>
  <si>
    <t>SIST EN 965</t>
  </si>
  <si>
    <t>SIST EN ISO 10319</t>
  </si>
  <si>
    <t>SIST EN ISO 12236</t>
  </si>
  <si>
    <t xml:space="preserve"> - prepustnost pravokotno na ravnino</t>
  </si>
  <si>
    <t>SIST EN ISO 11058</t>
  </si>
  <si>
    <t xml:space="preserve"> - prepustnost v ravnini pri tlaku 200 kPa in 
     hidravličnem gradientu i=1,0</t>
  </si>
  <si>
    <t>SIST EN 12958</t>
  </si>
  <si>
    <t>- gorljivost</t>
  </si>
  <si>
    <t>SIST EN 13501-1</t>
  </si>
  <si>
    <t>5.2.2 Vodoneprepustna PEHD folija</t>
  </si>
  <si>
    <t>5.2.2.1 Predhodna preiskava</t>
  </si>
  <si>
    <t>Z izjavo o lastnostih, ki jo je izdala pooblaščena inštitucija, morajo biti potrjene vse v pogodbenih dokumentih  pogojene lastnosti.</t>
  </si>
  <si>
    <t>5.2.2.1 Kontrola vgradnje</t>
  </si>
  <si>
    <t>SIST EN 1849-2</t>
  </si>
  <si>
    <t>SIST EN 12311-2</t>
  </si>
  <si>
    <t>- dimenzijske stabilnost</t>
  </si>
  <si>
    <t>SIST EN 1107-2</t>
  </si>
  <si>
    <t>- preskus zvarov</t>
  </si>
  <si>
    <t>vsak zvar</t>
  </si>
  <si>
    <t>1-3x/objekt</t>
  </si>
  <si>
    <t>SIST ISO 527-3</t>
  </si>
  <si>
    <t>* vsaka dobava ali 8000 m2</t>
  </si>
  <si>
    <t>5.2.4 Površinska obdelava betonov - kontrola kvalitete izravnalne zmesi in premaza za površinsko zaščito betona predorske cevi</t>
  </si>
  <si>
    <t>5.2.4.1 Predhodne preiskave</t>
  </si>
  <si>
    <t>Z ustreznim dokazilom, ki ga je izdala pooblaščena inštitucija morajo biti potrjene vse v pogodbenih dokumentih</t>
  </si>
  <si>
    <t>in TSC 04.921 pogojene lastnosti</t>
  </si>
  <si>
    <t>5.2.4.2 Preiskave materiala</t>
  </si>
  <si>
    <t>11.3.3.2.1 izravnalna zmes</t>
  </si>
  <si>
    <t xml:space="preserve">suha komponenta (sejalna analiza) </t>
  </si>
  <si>
    <t>SIST EN 12192-1</t>
  </si>
  <si>
    <t xml:space="preserve">tekoča komponenta </t>
  </si>
  <si>
    <t>- gostota</t>
  </si>
  <si>
    <t>SIST EN ISO 2811-1</t>
  </si>
  <si>
    <t>- vsebnost pepela</t>
  </si>
  <si>
    <t>SIST EN ISO 3451-1</t>
  </si>
  <si>
    <t>meritve oprijema na terenu</t>
  </si>
  <si>
    <t xml:space="preserve">11.3.3.2.2 barvni premaz </t>
  </si>
  <si>
    <t>- IR spekter</t>
  </si>
  <si>
    <t>- suha snov</t>
  </si>
  <si>
    <t>ISO 1625</t>
  </si>
  <si>
    <t>5.2.4.3 Kontrola vgradnje</t>
  </si>
  <si>
    <t>- vremenski pogoji</t>
  </si>
  <si>
    <t>dnevnik izvajalca del</t>
  </si>
  <si>
    <t>- oprijem</t>
  </si>
  <si>
    <t>500 m2</t>
  </si>
  <si>
    <t>- vizualni pregled</t>
  </si>
  <si>
    <t>vsako polje</t>
  </si>
  <si>
    <t>Opomba : Pravilnik o zaščiti betonov v pripravi</t>
  </si>
  <si>
    <t>6  CEMENTNI BETON</t>
  </si>
  <si>
    <t>Kontrola kakovosti betona v betonarni v skladu s SIST EN 206 in SIST 1026.</t>
  </si>
  <si>
    <t>Po zahtevah SIST EN 13670:2010 in SIST EN 13670/A101:2010</t>
  </si>
  <si>
    <t>Tehničnih specifikacijah za gradnjo predora-TS in RVS za predor</t>
  </si>
  <si>
    <t>6.2.2 Pregled projekta izvajanja betonske konstrukcije</t>
  </si>
  <si>
    <t>6.2.3 Redni nadzor kontrole kvalitete</t>
  </si>
  <si>
    <t xml:space="preserve">   - pri izvajanju betonskih del </t>
  </si>
  <si>
    <t>SIST EN 13670</t>
  </si>
  <si>
    <t>6.2.4 Sveži beton - odvzem vzorca</t>
  </si>
  <si>
    <t xml:space="preserve"> m3</t>
  </si>
  <si>
    <t xml:space="preserve">   - konsistenca (z razlezom stožca)</t>
  </si>
  <si>
    <t xml:space="preserve">** 2x mesečno </t>
  </si>
  <si>
    <t xml:space="preserve">   - zgodnja tlačna trdnost (odstranitev odra NOTR. 
      OBLOGE)</t>
  </si>
  <si>
    <t>SIST EN 12504-2</t>
  </si>
  <si>
    <t xml:space="preserve">   - tlačna trdnost in</t>
  </si>
  <si>
    <t xml:space="preserve">     prostorninska masa</t>
  </si>
  <si>
    <t xml:space="preserve">   - odpornost proti zmrzovanju v prisotnosti talilnih soli 
      (OPZT-S)</t>
  </si>
  <si>
    <t>* 1x dnevno, najmanj 3 preiskušanci za vsako partijo betona, oz. po posebnem določilu za vsak segment, kampado ali odsek konstr.elem.</t>
  </si>
  <si>
    <t>** najmanj 3 preiskava za betone , ki se vgrajujejo v objekte istega  Izvajalca na določenem odseku AC in se dobavljajo iz iste betonarne</t>
  </si>
  <si>
    <t>*** najmanj 1 x objekt, za betone, ki se vgrajujejo v objekte istega izvajalca na določenem odseku AC in se dobavljajo iz iste betonarne</t>
  </si>
  <si>
    <t>**** betoni za prednapete prekladne konstrukcije in zidove dolžine nad 100 m 1 x/objekt</t>
  </si>
  <si>
    <t>6.3  Brizgani beton (SIST EN 14487-1, SIST EN 14487-2, “Spritzbeton Richtlinie”- december 2009 ,Tehnične specifikacije za gradnjo- TS)</t>
  </si>
  <si>
    <t>6.3.1  Testna polja (portal s in J, predor, reševalni rov)</t>
  </si>
  <si>
    <t>Spritzbeton Richtl. ,TS</t>
  </si>
  <si>
    <t>1 /mesec</t>
  </si>
  <si>
    <t xml:space="preserve">   - odvzem vzorcev (valji)</t>
  </si>
  <si>
    <t>m3</t>
  </si>
  <si>
    <t xml:space="preserve">   - v/c</t>
  </si>
  <si>
    <t xml:space="preserve">  - kontrola debeline</t>
  </si>
  <si>
    <t xml:space="preserve"> m2</t>
  </si>
  <si>
    <t>7 PREDNAPETA GEOTEHNIČNA SIDRA - ZAČASNA (J portal-podpiranje brežin)</t>
  </si>
  <si>
    <t>7.2 Sestavne komponente prednapetih sider</t>
  </si>
  <si>
    <t>7.2.1 Jeklo za prednapenjanje - pletena pramena (vrvi) s prEN 10138</t>
  </si>
  <si>
    <t xml:space="preserve">   - preiskave po STS žice in vrvi za prednapenjanje konstrukcij (Rm, Rp0,2, Epr1, E, Z.navijalni preskus) </t>
  </si>
  <si>
    <t>7.2.2 Sidrne glave v skladu z veljavnim STS</t>
  </si>
  <si>
    <t xml:space="preserve">/ </t>
  </si>
  <si>
    <t xml:space="preserve">   - Rm ali trdota, kemijska analiza, metalografija</t>
  </si>
  <si>
    <t>7.2.3 Sidrne plošče v skladu z veljavnim STS</t>
  </si>
  <si>
    <t>7.2.4 Zagozde v skladu z veljavnim STS</t>
  </si>
  <si>
    <t xml:space="preserve">   - Rm, Re, Rp0,2 ali trdota, kem.anal., metalografija, cementirana plast</t>
  </si>
  <si>
    <t>* 1 x na odsek oz. vsaka šarža</t>
  </si>
  <si>
    <t>7.2.5 Protikorozijsko sredstvo (mast, vazelin) v skladu z veljavnim STS</t>
  </si>
  <si>
    <t>šarža sredstva</t>
  </si>
  <si>
    <t>7.2.6 Kontrola med izvajanjem injektiranja v skladu s SIST EN 447</t>
  </si>
  <si>
    <t>injek. masa</t>
  </si>
  <si>
    <t>7.2.7 Kontrola gladkih zaščitnih PE cevi trajnih sider</t>
  </si>
  <si>
    <t>7.2.8 Kontrola rebrastih zaščitnih PE cevi trajnih sider</t>
  </si>
  <si>
    <t>** 1 x za  odsek in tip cevi</t>
  </si>
  <si>
    <t>7.3 Preskusi pri vgrajevanju sider</t>
  </si>
  <si>
    <t xml:space="preserve">    - geološka spremljava vrtanja vrtin za testna sidra in sidra, pri katerih se izvede CPN</t>
  </si>
  <si>
    <t>10%</t>
  </si>
  <si>
    <t xml:space="preserve">7.4 Preskusi nosilnosti sider </t>
  </si>
  <si>
    <t>7.5 Električna upornost trajnih sider</t>
  </si>
  <si>
    <t xml:space="preserve">   - izolacijska upornost RI  </t>
  </si>
  <si>
    <t>vsako*</t>
  </si>
  <si>
    <t xml:space="preserve">   - ozemljitvena upornost RII</t>
  </si>
  <si>
    <t>* število meritev skladno z izdanim tehničnim soglasjem za sidro</t>
  </si>
  <si>
    <t>7.6 Kontrola izvedbe protikorozijske zaščite vidnih delov vgrajene glave sidra</t>
  </si>
  <si>
    <t xml:space="preserve">   - terenska kontrola lastnostih izvedbe s podeljenim 
      soglasjem (STS) in elaboratom sidra (TE)</t>
  </si>
  <si>
    <t>8 PASIVNA SIDRA (portal J, portal S, predor)</t>
  </si>
  <si>
    <t>8.2 Sestavne komponente pasivnih sider</t>
  </si>
  <si>
    <t xml:space="preserve">8.2.1 Jekleni sestavni deli, preskusi po STS, SIST EN 14490 </t>
  </si>
  <si>
    <t>8.2.2 Kontrola med izvajanjem injektiranja (SIST EN 12715)</t>
  </si>
  <si>
    <t>injek.masa</t>
  </si>
  <si>
    <t>8.3 Izvlečni preskusi pasivnih sider, po STS, SIST EN 14490</t>
  </si>
  <si>
    <t xml:space="preserve">9  JEKLA ZA ARMIRANJE IN KONSTRUKCIJE </t>
  </si>
  <si>
    <t xml:space="preserve">9.1 Jekla za armiranje </t>
  </si>
  <si>
    <t>9.1.1 Armaturna jekla (iz palic in kolutov) v skladu s standardom SIST EN 1992-1-1 ter STS, ETA ali EAD</t>
  </si>
  <si>
    <r>
      <t xml:space="preserve"> - preiskave na upogib, povratni upogib  in kem. anal. (R</t>
    </r>
    <r>
      <rPr>
        <vertAlign val="subscript"/>
        <sz val="9"/>
        <color theme="1"/>
        <rFont val="Calibri"/>
        <family val="2"/>
        <charset val="238"/>
      </rPr>
      <t>m/</t>
    </r>
    <r>
      <rPr>
        <sz val="9"/>
        <color theme="1"/>
        <rFont val="Calibri"/>
        <family val="2"/>
        <charset val="238"/>
      </rPr>
      <t xml:space="preserve"> R</t>
    </r>
    <r>
      <rPr>
        <vertAlign val="subscript"/>
        <sz val="9"/>
        <color theme="1"/>
        <rFont val="Calibri"/>
        <family val="2"/>
        <charset val="238"/>
      </rPr>
      <t xml:space="preserve">eH </t>
    </r>
    <r>
      <rPr>
        <sz val="9"/>
        <color theme="1"/>
        <rFont val="Calibri"/>
        <family val="2"/>
        <charset val="238"/>
      </rPr>
      <t>(R</t>
    </r>
    <r>
      <rPr>
        <vertAlign val="subscript"/>
        <sz val="9"/>
        <color theme="1"/>
        <rFont val="Calibri"/>
        <family val="2"/>
        <charset val="238"/>
      </rPr>
      <t>P0,2</t>
    </r>
    <r>
      <rPr>
        <sz val="9"/>
        <color theme="1"/>
        <rFont val="Calibri"/>
        <family val="2"/>
        <charset val="238"/>
      </rPr>
      <t>)</t>
    </r>
    <r>
      <rPr>
        <vertAlign val="subscript"/>
        <sz val="9"/>
        <color theme="1"/>
        <rFont val="Calibri"/>
        <family val="2"/>
        <charset val="238"/>
      </rPr>
      <t>,</t>
    </r>
    <r>
      <rPr>
        <sz val="9"/>
        <color theme="1"/>
        <rFont val="Calibri"/>
        <family val="2"/>
        <charset val="238"/>
      </rPr>
      <t xml:space="preserve"> A</t>
    </r>
    <r>
      <rPr>
        <vertAlign val="subscript"/>
        <sz val="9"/>
        <color theme="1"/>
        <rFont val="Calibri"/>
        <family val="2"/>
        <charset val="238"/>
      </rPr>
      <t>gt)</t>
    </r>
    <r>
      <rPr>
        <sz val="9"/>
        <color theme="1"/>
        <rFont val="Calibri"/>
        <family val="2"/>
        <charset val="238"/>
      </rPr>
      <t xml:space="preserve">, </t>
    </r>
  </si>
  <si>
    <t xml:space="preserve"> - dinamične preiskave če je zahtevana odpornost  na utrujanje za dinamično obremenjene konstrukcije</t>
  </si>
  <si>
    <t xml:space="preserve"> - spojnice dimenzijska kontrola, kemijska analiza, zdrs, nizko ciklično utrujanje)</t>
  </si>
  <si>
    <t>9.1.2 Varjene palice</t>
  </si>
  <si>
    <t>SIST EN ISO 17660-1</t>
  </si>
  <si>
    <t>9.1.3 Armaturne mreže v skladu s standardom SIST EN 1992-1-1 ter STS</t>
  </si>
  <si>
    <t>9.1.4 Jekleni mrežni nosilci</t>
  </si>
  <si>
    <r>
      <t xml:space="preserve"> - mehanske preiskave in masa/m (R</t>
    </r>
    <r>
      <rPr>
        <vertAlign val="subscript"/>
        <sz val="9"/>
        <color theme="1"/>
        <rFont val="Calibri"/>
        <family val="2"/>
        <charset val="238"/>
      </rPr>
      <t>m</t>
    </r>
    <r>
      <rPr>
        <sz val="9"/>
        <color theme="1"/>
        <rFont val="Calibri"/>
        <family val="2"/>
        <charset val="238"/>
      </rPr>
      <t>, R</t>
    </r>
    <r>
      <rPr>
        <vertAlign val="subscript"/>
        <sz val="9"/>
        <color theme="1"/>
        <rFont val="Calibri"/>
        <family val="2"/>
        <charset val="238"/>
      </rPr>
      <t>eH</t>
    </r>
    <r>
      <rPr>
        <sz val="9"/>
        <color theme="1"/>
        <rFont val="Calibri"/>
        <family val="2"/>
        <charset val="238"/>
      </rPr>
      <t xml:space="preserve"> (Rp0,2), A</t>
    </r>
    <r>
      <rPr>
        <vertAlign val="subscript"/>
        <sz val="9"/>
        <color theme="1"/>
        <rFont val="Calibri"/>
        <family val="2"/>
        <charset val="238"/>
      </rPr>
      <t>gt</t>
    </r>
    <r>
      <rPr>
        <sz val="9"/>
        <color theme="1"/>
        <rFont val="Calibri"/>
        <family val="2"/>
        <charset val="238"/>
      </rPr>
      <t>)</t>
    </r>
  </si>
  <si>
    <t xml:space="preserve"> - strižne sile zvarnih spojev</t>
  </si>
  <si>
    <t xml:space="preserve"> - dimenzijska in geometrijska kontrola armature</t>
  </si>
  <si>
    <t xml:space="preserve"> - geometrijska kontrola nosilca</t>
  </si>
  <si>
    <t>ETA, CUAP</t>
  </si>
  <si>
    <t>9.2 Jekleni ojačitveni elementi</t>
  </si>
  <si>
    <t>9.2.1 Predorski podporni loki (palični nosilci)</t>
  </si>
  <si>
    <t xml:space="preserve"> - preiskave po STS (Rm, Rp0.2, A 5, žilavost in kem. 
    analiza)</t>
  </si>
  <si>
    <t>SIST EN 6892-1, SIST EN ISO 148-1</t>
  </si>
  <si>
    <t xml:space="preserve"> - pregled izvedbe (kvalitete) zvarov na lokaciji</t>
  </si>
  <si>
    <t>SIST EN ISO 17635</t>
  </si>
  <si>
    <t xml:space="preserve"> - preiskava posameznih in spoj.elementov</t>
  </si>
  <si>
    <t xml:space="preserve"> - korozija - vizualni pregled </t>
  </si>
  <si>
    <t>SIST EN 13018</t>
  </si>
  <si>
    <t xml:space="preserve"> - shranjevanje na lokaciji - vizualni pregled</t>
  </si>
  <si>
    <t>10 OPREMA OBJEKTOV</t>
  </si>
  <si>
    <t>10.1 Varnostne ograje skladno s SIST EN 1317-1,-2,-5</t>
  </si>
  <si>
    <r>
      <t xml:space="preserve"> m</t>
    </r>
    <r>
      <rPr>
        <vertAlign val="superscript"/>
        <sz val="8"/>
        <color theme="1"/>
        <rFont val="InterstateCE-Light"/>
        <family val="2"/>
        <charset val="238"/>
      </rPr>
      <t>1</t>
    </r>
  </si>
  <si>
    <t>10.2 Mostne ograje</t>
  </si>
  <si>
    <t>10.3 Zaščitne ograje</t>
  </si>
  <si>
    <t>1 x za
odsek AC</t>
  </si>
  <si>
    <t>11.1 Ugotavljanje skladnosti proizvodov in polproizvodov</t>
  </si>
  <si>
    <t xml:space="preserve">   - cevi iz PP-HM</t>
  </si>
  <si>
    <t>SIST EN 1852-1 ali
DIN 4262-1 in DIN 4266-2</t>
  </si>
  <si>
    <t>11.1.1 Preskušanje tesnosti kanalizac.vodov</t>
  </si>
  <si>
    <r>
      <t xml:space="preserve">   - cevovodi </t>
    </r>
    <r>
      <rPr>
        <b/>
        <sz val="8"/>
        <color theme="1"/>
        <rFont val="InterstateCE-Light"/>
        <charset val="238"/>
      </rPr>
      <t>(preskus izvede NKK, ZKK le pristona)</t>
    </r>
  </si>
  <si>
    <r>
      <t xml:space="preserve">   - jaški </t>
    </r>
    <r>
      <rPr>
        <b/>
        <sz val="8"/>
        <color theme="1"/>
        <rFont val="InterstateCE-Light"/>
        <charset val="238"/>
      </rPr>
      <t>(preskus izvede NKK, ZKK le pristona)</t>
    </r>
  </si>
  <si>
    <t>11.1.2 Kontrolne meritve dimenzij proizvodov za odvodnjavanje</t>
  </si>
  <si>
    <t xml:space="preserve">   - kontrolne meritve dimenzij jaškov oz. požiralnikov</t>
  </si>
  <si>
    <t>11.2 Odvodnjevanje v predoru - ostalo</t>
  </si>
  <si>
    <t xml:space="preserve">   - filterski zasip</t>
  </si>
  <si>
    <t>EN 933-1</t>
  </si>
  <si>
    <t xml:space="preserve">   - Koordinacije, vrednotenje preiskav in končnih ocen notranje kontrole kvalitete, izvedba dodatnih preiskav (vrednoteno v urah)</t>
  </si>
  <si>
    <r>
      <t xml:space="preserve">   - Sodelovanje z nadzorom*</t>
    </r>
    <r>
      <rPr>
        <sz val="10"/>
        <color theme="1"/>
        <rFont val="InterstateCE-Light"/>
        <charset val="238"/>
      </rPr>
      <t xml:space="preserve"> (za vsa področja: tč.1-tč.11)</t>
    </r>
  </si>
  <si>
    <t>1 obisk /teden</t>
  </si>
  <si>
    <t xml:space="preserve">   - Kontrola pri vgrajevanju* (za vsa področja: tč.1-tč.11)</t>
  </si>
  <si>
    <t xml:space="preserve">  Končno poročilo z oceno kvalitete izvedenih del mora vsebovati oceno vseh izvedenih del od tč 1. do tč. 11. </t>
  </si>
  <si>
    <r>
      <t xml:space="preserve">   - dinamični deformacijski modul - E</t>
    </r>
    <r>
      <rPr>
        <vertAlign val="subscript"/>
        <sz val="10"/>
        <color theme="1"/>
        <rFont val="InterstateCE-Light"/>
        <family val="2"/>
        <charset val="238"/>
      </rPr>
      <t>vd</t>
    </r>
  </si>
  <si>
    <r>
      <t xml:space="preserve">   - statični deformacijski modul - E</t>
    </r>
    <r>
      <rPr>
        <vertAlign val="subscript"/>
        <sz val="10"/>
        <color theme="1"/>
        <rFont val="InterstateCE-Light"/>
        <family val="2"/>
        <charset val="238"/>
      </rPr>
      <t>vs</t>
    </r>
    <r>
      <rPr>
        <sz val="10"/>
        <color theme="1"/>
        <rFont val="InterstateCE-Light"/>
        <family val="2"/>
        <charset val="238"/>
      </rPr>
      <t>*</t>
    </r>
  </si>
  <si>
    <r>
      <t xml:space="preserve">   - dinamični deformacijski modul E</t>
    </r>
    <r>
      <rPr>
        <vertAlign val="subscript"/>
        <sz val="10"/>
        <color theme="1"/>
        <rFont val="InterstateCE-Light"/>
        <family val="2"/>
        <charset val="238"/>
      </rPr>
      <t>vd</t>
    </r>
  </si>
  <si>
    <r>
      <t xml:space="preserve">   - statični deformacijski modul E</t>
    </r>
    <r>
      <rPr>
        <vertAlign val="subscript"/>
        <sz val="10"/>
        <color theme="1"/>
        <rFont val="InterstateCE-Light"/>
        <family val="2"/>
        <charset val="238"/>
      </rPr>
      <t>vs</t>
    </r>
  </si>
  <si>
    <r>
      <t xml:space="preserve">   - preskus po Proctorj</t>
    </r>
    <r>
      <rPr>
        <sz val="10"/>
        <color theme="1"/>
        <rFont val="InterstateCE-Light"/>
        <charset val="238"/>
      </rPr>
      <t xml:space="preserve">u za </t>
    </r>
    <r>
      <rPr>
        <sz val="10"/>
        <color theme="1"/>
        <rFont val="InterstateCE-Light"/>
        <family val="2"/>
        <charset val="238"/>
      </rPr>
      <t>stabilizirane zemljine</t>
    </r>
  </si>
  <si>
    <r>
      <t xml:space="preserve">   - statični deformacijski modul - E</t>
    </r>
    <r>
      <rPr>
        <vertAlign val="subscript"/>
        <sz val="10"/>
        <color theme="1"/>
        <rFont val="InterstateCE-Light"/>
        <family val="2"/>
        <charset val="238"/>
      </rPr>
      <t>v2*</t>
    </r>
  </si>
  <si>
    <r>
      <t xml:space="preserve">   - statični deformacijski modul - E</t>
    </r>
    <r>
      <rPr>
        <vertAlign val="subscript"/>
        <sz val="10"/>
        <color theme="1"/>
        <rFont val="InterstateCE-Light"/>
        <family val="2"/>
        <charset val="238"/>
      </rPr>
      <t>v2</t>
    </r>
  </si>
  <si>
    <t>* v okviru enega sodelovanja oz. kontrole je potrebno upoštevati 0,5 inženirskega dneva (dan inž. = 8 ur)</t>
  </si>
  <si>
    <r>
      <t xml:space="preserve">   - vsebnos</t>
    </r>
    <r>
      <rPr>
        <sz val="10"/>
        <color theme="1"/>
        <rFont val="InterstateCE-Light"/>
        <charset val="238"/>
      </rPr>
      <t>t</t>
    </r>
    <r>
      <rPr>
        <sz val="10"/>
        <color theme="1"/>
        <rFont val="InterstateCE-Light"/>
        <family val="2"/>
        <charset val="238"/>
      </rPr>
      <t xml:space="preserve"> votlin v asfaltni plasti</t>
    </r>
  </si>
  <si>
    <r>
      <t xml:space="preserve">   - bituminizirane zmesi za zaščitno plast: (MA (7) - liti 
      asfalt ali  AC (7) - bitumen</t>
    </r>
    <r>
      <rPr>
        <sz val="10"/>
        <color theme="1"/>
        <rFont val="InterstateCE-Light"/>
        <charset val="238"/>
      </rPr>
      <t>j</t>
    </r>
    <r>
      <rPr>
        <sz val="10"/>
        <color theme="1"/>
        <rFont val="InterstateCE-Light"/>
        <family val="2"/>
        <charset val="238"/>
      </rPr>
      <t>ski beton ali SMA (7) - 
      drobir z AC (7) - bitumen</t>
    </r>
    <r>
      <rPr>
        <sz val="10"/>
        <color theme="1"/>
        <rFont val="InterstateCE-Light"/>
        <charset val="238"/>
      </rPr>
      <t>j</t>
    </r>
    <r>
      <rPr>
        <sz val="10"/>
        <color theme="1"/>
        <rFont val="InterstateCE-Light"/>
        <family val="2"/>
        <charset val="238"/>
      </rPr>
      <t>ski beton ali SMA (7) - 
      drobir z bitumenskim mastikom; kompletna 
      preiskava zmesi)</t>
    </r>
  </si>
  <si>
    <r>
      <t xml:space="preserve">   - meritve gostote zaščitne plasti z izotopno sondo</t>
    </r>
    <r>
      <rPr>
        <sz val="10"/>
        <color theme="1"/>
        <rFont val="InterstateCE-Light"/>
        <charset val="238"/>
      </rPr>
      <t xml:space="preserve"> 
     (AC (7); SMA (7))</t>
    </r>
  </si>
  <si>
    <t>6.2.2 Pregled projektne specifikacije betona</t>
  </si>
  <si>
    <t>** najmanj 3 preiskava za betone , ki se vgrajujejo v objekte istega  Izvajalca na določenem odseku  in se dobavljajo iz iste betonarne</t>
  </si>
  <si>
    <t xml:space="preserve">* oz. za vsako sestavo betonske mešanice </t>
  </si>
  <si>
    <t xml:space="preserve">  -  odvzem vzorcev</t>
  </si>
  <si>
    <r>
      <t xml:space="preserve">   - odpornost proti zmrzovanju v prisotnosti talilnih soli 
     </t>
    </r>
    <r>
      <rPr>
        <sz val="10"/>
        <color theme="1"/>
        <rFont val="InterstateCE-Light"/>
        <charset val="238"/>
      </rPr>
      <t>(</t>
    </r>
    <r>
      <rPr>
        <sz val="10"/>
        <color theme="1"/>
        <rFont val="InterstateCE-Light"/>
        <family val="2"/>
        <charset val="238"/>
      </rPr>
      <t>OPZT S10, S25)</t>
    </r>
  </si>
  <si>
    <r>
      <t xml:space="preserve">   - R</t>
    </r>
    <r>
      <rPr>
        <vertAlign val="subscript"/>
        <sz val="10"/>
        <color theme="1"/>
        <rFont val="InterstateCE-Light"/>
        <family val="2"/>
        <charset val="238"/>
      </rPr>
      <t>m</t>
    </r>
    <r>
      <rPr>
        <sz val="10"/>
        <color theme="1"/>
        <rFont val="InterstateCE-Light"/>
        <family val="2"/>
        <charset val="238"/>
      </rPr>
      <t xml:space="preserve"> ali trdota, kemijska analiza, metalografija</t>
    </r>
  </si>
  <si>
    <r>
      <t xml:space="preserve">   - R</t>
    </r>
    <r>
      <rPr>
        <vertAlign val="subscript"/>
        <sz val="10"/>
        <color theme="1"/>
        <rFont val="InterstateCE-Light"/>
        <family val="2"/>
        <charset val="238"/>
      </rPr>
      <t>m</t>
    </r>
    <r>
      <rPr>
        <sz val="10"/>
        <color theme="1"/>
        <rFont val="InterstateCE-Light"/>
        <family val="2"/>
        <charset val="238"/>
      </rPr>
      <t xml:space="preserve"> ali  trdota, kemijska analiza</t>
    </r>
  </si>
  <si>
    <r>
      <t xml:space="preserve">   - R</t>
    </r>
    <r>
      <rPr>
        <vertAlign val="subscript"/>
        <sz val="10"/>
        <color theme="1"/>
        <rFont val="InterstateCE-Light"/>
        <family val="2"/>
        <charset val="238"/>
      </rPr>
      <t>m</t>
    </r>
    <r>
      <rPr>
        <sz val="10"/>
        <color theme="1"/>
        <rFont val="InterstateCE-Light"/>
        <family val="2"/>
        <charset val="238"/>
      </rPr>
      <t>, R</t>
    </r>
    <r>
      <rPr>
        <vertAlign val="subscript"/>
        <sz val="10"/>
        <color theme="1"/>
        <rFont val="InterstateCE-Light"/>
        <family val="2"/>
        <charset val="238"/>
      </rPr>
      <t xml:space="preserve">p0,2 </t>
    </r>
    <r>
      <rPr>
        <sz val="10"/>
        <color theme="1"/>
        <rFont val="InterstateCE-Light"/>
        <family val="2"/>
        <charset val="238"/>
      </rPr>
      <t>ali trdota, kem.anal., metalografija</t>
    </r>
  </si>
  <si>
    <r>
      <t xml:space="preserve">   - R</t>
    </r>
    <r>
      <rPr>
        <vertAlign val="subscript"/>
        <sz val="10"/>
        <color theme="1"/>
        <rFont val="InterstateCE-Light"/>
        <family val="2"/>
        <charset val="238"/>
      </rPr>
      <t>m</t>
    </r>
    <r>
      <rPr>
        <sz val="10"/>
        <color theme="1"/>
        <rFont val="InterstateCE-Light"/>
        <family val="2"/>
        <charset val="238"/>
      </rPr>
      <t>, R</t>
    </r>
    <r>
      <rPr>
        <vertAlign val="subscript"/>
        <sz val="10"/>
        <color theme="1"/>
        <rFont val="InterstateCE-Light"/>
        <family val="2"/>
        <charset val="238"/>
      </rPr>
      <t>p0,2</t>
    </r>
    <r>
      <rPr>
        <sz val="10"/>
        <color theme="1"/>
        <rFont val="InterstateCE-Light"/>
        <family val="2"/>
        <charset val="238"/>
      </rPr>
      <t xml:space="preserve"> ali trdota, metalografija, kem.anal.</t>
    </r>
  </si>
  <si>
    <t>7.3.1 Sestavne komponente prednapetih sider</t>
  </si>
  <si>
    <t>7.3.1.1 Jeklo za prednapenjanje - pletena pramena (vrvi) s prEN 10138</t>
  </si>
  <si>
    <t>1 / 40t</t>
  </si>
  <si>
    <t>* 1 x na objekt</t>
  </si>
  <si>
    <t>7.3.1.2 Sidrne glave v skladu z STS</t>
  </si>
  <si>
    <t>7.3.1.3 Sidrne plošče v skladu z STS</t>
  </si>
  <si>
    <t>7.3.1.4 Zagozde v skladu z STS</t>
  </si>
  <si>
    <r>
      <t xml:space="preserve">   - R</t>
    </r>
    <r>
      <rPr>
        <vertAlign val="subscript"/>
        <sz val="10"/>
        <color theme="1"/>
        <rFont val="InterstateCE-Light"/>
        <family val="2"/>
        <charset val="238"/>
      </rPr>
      <t>m</t>
    </r>
    <r>
      <rPr>
        <sz val="10"/>
        <color theme="1"/>
        <rFont val="InterstateCE-Light"/>
        <family val="2"/>
        <charset val="238"/>
      </rPr>
      <t>, R</t>
    </r>
    <r>
      <rPr>
        <vertAlign val="subscript"/>
        <sz val="10"/>
        <color theme="1"/>
        <rFont val="InterstateCE-Light"/>
        <family val="2"/>
        <charset val="238"/>
      </rPr>
      <t>e</t>
    </r>
    <r>
      <rPr>
        <sz val="10"/>
        <color theme="1"/>
        <rFont val="InterstateCE-Light"/>
        <family val="2"/>
        <charset val="238"/>
      </rPr>
      <t>, R</t>
    </r>
    <r>
      <rPr>
        <vertAlign val="subscript"/>
        <sz val="10"/>
        <color theme="1"/>
        <rFont val="InterstateCE-Light"/>
        <family val="2"/>
        <charset val="238"/>
      </rPr>
      <t xml:space="preserve">p0,2 </t>
    </r>
    <r>
      <rPr>
        <sz val="10"/>
        <color theme="1"/>
        <rFont val="InterstateCE-Light"/>
        <family val="2"/>
        <charset val="238"/>
      </rPr>
      <t>ali trdota, kem.anal., metalografija, 
      cementirana plast</t>
    </r>
  </si>
  <si>
    <t>7.3.1.5 Protikorozijsko sredstvo (mast, vazelin) v skladu z ETAG 013</t>
  </si>
  <si>
    <t>* 1 x na objekt oz. vsaka šarža</t>
  </si>
  <si>
    <t>7.3.1.6 Kontrola med izvajanjem injektiranja v skladu s SIST EN 447</t>
  </si>
  <si>
    <t>7.3.1.7 Kontrola gladkih zaščitnih PE cevi trajnih sider</t>
  </si>
  <si>
    <t>** 1 x za odsek in tip cevi</t>
  </si>
  <si>
    <t>7.3.1.8 Kontrola rebrastih zaščitnih PE cevi trajnih sider</t>
  </si>
  <si>
    <t>** 1 x za objekt in tip cevi</t>
  </si>
  <si>
    <t>7.3.2 Preskusi pri vgrajevanju sider</t>
  </si>
  <si>
    <t xml:space="preserve">7.3.3 Preskusi nosilnosti sider </t>
  </si>
  <si>
    <t>7.3.4 Električna upornost trajnih sider</t>
  </si>
  <si>
    <r>
      <t xml:space="preserve">   - izolacijska upornost R</t>
    </r>
    <r>
      <rPr>
        <vertAlign val="subscript"/>
        <sz val="10"/>
        <color theme="1"/>
        <rFont val="Arial CE"/>
        <charset val="238"/>
      </rPr>
      <t xml:space="preserve">I  </t>
    </r>
  </si>
  <si>
    <r>
      <t xml:space="preserve">   - ozemljitvena upornost R</t>
    </r>
    <r>
      <rPr>
        <vertAlign val="subscript"/>
        <sz val="10"/>
        <color theme="1"/>
        <rFont val="Arial CE"/>
        <charset val="238"/>
      </rPr>
      <t>II</t>
    </r>
  </si>
  <si>
    <t>7.3.5 Kontrola izvedbe protikorozijske zaščite vidnih delov vgrajene glave sidra</t>
  </si>
  <si>
    <t xml:space="preserve"> a) odbojniki, stebrički, distančniki, JVO:
        - izgled, mehanske lastnosti (Rm, Re, A5)
        - kemijska analiza (vsebnost C, Mn, Si, P, S,)
        - oprijem in debelina pocinkanja</t>
  </si>
  <si>
    <t>8.5. Sistemi za odvodnjavanje iz litega železa</t>
  </si>
  <si>
    <r>
      <t xml:space="preserve"> - meh.lastn. (trdota in metalogr.,R</t>
    </r>
    <r>
      <rPr>
        <vertAlign val="subscript"/>
        <sz val="10"/>
        <color theme="1"/>
        <rFont val="InterstateCE-Light"/>
        <family val="2"/>
        <charset val="238"/>
      </rPr>
      <t>m</t>
    </r>
    <r>
      <rPr>
        <sz val="10"/>
        <color theme="1"/>
        <rFont val="InterstateCE-Light"/>
        <family val="2"/>
        <charset val="238"/>
      </rPr>
      <t>, R</t>
    </r>
    <r>
      <rPr>
        <vertAlign val="subscript"/>
        <sz val="10"/>
        <color theme="1"/>
        <rFont val="InterstateCE-Light"/>
        <family val="2"/>
        <charset val="238"/>
      </rPr>
      <t>p0.2</t>
    </r>
    <r>
      <rPr>
        <sz val="10"/>
        <color theme="1"/>
        <rFont val="InterstateCE-Light"/>
        <family val="2"/>
        <charset val="238"/>
      </rPr>
      <t>, A</t>
    </r>
    <r>
      <rPr>
        <vertAlign val="subscript"/>
        <sz val="10"/>
        <color theme="1"/>
        <rFont val="InterstateCE-Light"/>
        <family val="2"/>
        <charset val="238"/>
      </rPr>
      <t>5</t>
    </r>
    <r>
      <rPr>
        <sz val="10"/>
        <color theme="1"/>
        <rFont val="InterstateCE-Light"/>
        <family val="2"/>
        <charset val="238"/>
      </rPr>
      <t>)</t>
    </r>
  </si>
  <si>
    <t>* v okviru enega sodelovanja oz. nadzora je potrebno upoštevati 1 inž. dan (dan inž. =  8 ur)</t>
  </si>
  <si>
    <t xml:space="preserve"> - kovinske dilatacije: lamelne ali glavniki po TL/TP- FÜ / ETA/ TSC 07.107</t>
  </si>
  <si>
    <t xml:space="preserve"> - pregled dilatacij na objektu za n=&lt;3</t>
  </si>
  <si>
    <t>TSC 07.107; TL/TP-FU</t>
  </si>
  <si>
    <t xml:space="preserve"> - pregled dilatacij pri proizvajalcu za n=&gt;4</t>
  </si>
  <si>
    <t xml:space="preserve"> - asfaltne dilatacije po TSC 06.450 / ETA</t>
  </si>
  <si>
    <t xml:space="preserve"> - pregled dilatacij na objektu</t>
  </si>
  <si>
    <r>
      <t xml:space="preserve">8.8  Obremenilna preiskušnja - za premostitvene objekte na trasi AC, z razponom večjim od 15 m </t>
    </r>
    <r>
      <rPr>
        <sz val="10"/>
        <color theme="1"/>
        <rFont val="Arial CE"/>
        <family val="2"/>
        <charset val="238"/>
      </rPr>
      <t>(naroči izvajalec)</t>
    </r>
  </si>
  <si>
    <t xml:space="preserve">   - jaški iz cementnega betona pravokotnega prereza</t>
  </si>
  <si>
    <t xml:space="preserve">   - BVO</t>
  </si>
  <si>
    <t xml:space="preserve">   - cevovodi (izvaja NKK, ZKK prisotne pri preiskusu)</t>
  </si>
  <si>
    <t xml:space="preserve">   - jaški (izvaja NKK, ZKK prisotna pri preiskusu)</t>
  </si>
  <si>
    <t xml:space="preserve">trasa </t>
  </si>
  <si>
    <t>10.5.2 Pregled kakovosti izvedenih del</t>
  </si>
  <si>
    <t xml:space="preserve"> - pregled izvedbe ograj za zaščito pred hrupom</t>
  </si>
  <si>
    <t>12  ZGORNJI USTROJ ŽELEZNIŠKIH PROG</t>
  </si>
  <si>
    <t xml:space="preserve">   - kakovostni in količinski pregled tirnice pri proizvajalcu </t>
  </si>
  <si>
    <t>m1</t>
  </si>
  <si>
    <t xml:space="preserve">   -kakovostni in količinski pregled kretnic in tirnih križišč pri proizvajalcu</t>
  </si>
  <si>
    <t xml:space="preserve">   - kakovostni in količinski pregled betonskih pragov pri proizvajalcu</t>
  </si>
  <si>
    <t xml:space="preserve">   - kakovostni in količinski pregled pritrdilnega materialaj pri proizvajalcu (komplet elastični pritrdilni sistem kot npr. pandrol ali SKL)</t>
  </si>
  <si>
    <t xml:space="preserve">   - kakovostni in količinski pregled  materija za kamnito gredo pri proizvajalcu</t>
  </si>
  <si>
    <t xml:space="preserve"> - kakovostni in količinski pregled naprav proti vzdolžnemu in prečnemu pomiku tira pri proizvajalcu</t>
  </si>
  <si>
    <t>* ponudnik mora upoštevati povšal 3000 EUR (za potne stroške) + predvideti stroške strokovnjaka za pregled pri proizvajalcu</t>
  </si>
  <si>
    <t xml:space="preserve"> (obračun potnih stroškov po dejanskih stroških predložitev transpotnih in prenočitvenih stroškov)</t>
  </si>
  <si>
    <t>12.1.a   Neprakinjeno zavarjeni tir (UIC 720, SIST EN 14730-1 in -2)</t>
  </si>
  <si>
    <t xml:space="preserve">   - sodelovanje z nadzorom</t>
  </si>
  <si>
    <t xml:space="preserve">   - ultrazvočni prgled zvarov na tiru</t>
  </si>
  <si>
    <t>UIC 720, SIST EN 14730-1 in -2 ter TS-Z</t>
  </si>
  <si>
    <t xml:space="preserve">   - kemijska analiza tirnice</t>
  </si>
  <si>
    <t>SIST-TP CEN/TR 10261</t>
  </si>
  <si>
    <t xml:space="preserve">  -  mikrostruktura tirnice</t>
  </si>
  <si>
    <t>metalografska analiza</t>
  </si>
  <si>
    <t xml:space="preserve">  -  razogličenje tirnice</t>
  </si>
  <si>
    <t>SIST EN ISO 6501-1 + met. Analiza</t>
  </si>
  <si>
    <t xml:space="preserve">  -  trdota v tirnici</t>
  </si>
  <si>
    <t xml:space="preserve">  - natezna trdnost tirnice</t>
  </si>
  <si>
    <t>SIST EN ISO 6892-1</t>
  </si>
  <si>
    <t xml:space="preserve">** 1 meritev se izvede na tiru dolžine 1200 m </t>
  </si>
  <si>
    <t>12.2   Pregled kretnic in tirnih križišč</t>
  </si>
  <si>
    <t xml:space="preserve">   - Sodelovanje z nadzorom</t>
  </si>
  <si>
    <t xml:space="preserve">   - ultrazvočni pregled zvarov kretnic in tirnih križišč </t>
  </si>
  <si>
    <t>12.4.1   Pregled betonskih pragov (SIST EN 13230-2, točka 4.6.2)</t>
  </si>
  <si>
    <t xml:space="preserve">   - Upogibni test</t>
  </si>
  <si>
    <t>SIST EN 13230-2, točka 4.6.2</t>
  </si>
  <si>
    <t xml:space="preserve">   - Odpornost na zmrzovanje (NOZT)</t>
  </si>
  <si>
    <t>12.4.2   Pregled lesenih pragov</t>
  </si>
  <si>
    <t xml:space="preserve">   - vizuelna ocena karakteristik, kontrola globine </t>
  </si>
  <si>
    <t>SIST EN 13145:2004 in ustrezne TS_Z)</t>
  </si>
  <si>
    <t>penetrcije, kontrola navzema-po dokumentaciji dobavitelja</t>
  </si>
  <si>
    <t>12.4.3   Toga podlaga</t>
  </si>
  <si>
    <t xml:space="preserve"> - pregled pri proizvajalcu</t>
  </si>
  <si>
    <t xml:space="preserve"> /</t>
  </si>
  <si>
    <t xml:space="preserve"> - preskušanje podlivnega betona (sveže lastnosti in lastnosti strjenega betona)</t>
  </si>
  <si>
    <t>SIST EN 12350, SIST EN 12390)</t>
  </si>
  <si>
    <t>12.5   Pregled kamnite grede (SIST EN 13450)</t>
  </si>
  <si>
    <t xml:space="preserve">   - sejalna analiza </t>
  </si>
  <si>
    <t>točka 4.3</t>
  </si>
  <si>
    <t>točka 5.2.1</t>
  </si>
  <si>
    <t xml:space="preserve">  - obstojnaost na zmrzovanje tajanje</t>
  </si>
  <si>
    <t>točka 7.2</t>
  </si>
  <si>
    <t xml:space="preserve">   - minerološki petrgrafski pregled zrn</t>
  </si>
  <si>
    <t xml:space="preserve">   - vpijanje vode</t>
  </si>
  <si>
    <t xml:space="preserve">  - kristalizacija soli</t>
  </si>
  <si>
    <t xml:space="preserve">  - modul oblike</t>
  </si>
  <si>
    <t xml:space="preserve">  - pregled drogov pri proizvajalcu</t>
  </si>
  <si>
    <t xml:space="preserve"> - kontrola protikorozijske zaščite drogov in pritrdilnega materiala</t>
  </si>
  <si>
    <t xml:space="preserve"> - Koordinacije, vrednotenje preiskav in končnih ocen notranje kontrole kvalitete, izvedba dodatnih preiskav (vrednoteno v urah)</t>
  </si>
  <si>
    <t>15 KONČNA POROČILA Z OCENO IZVEDENIH DEL</t>
  </si>
  <si>
    <t xml:space="preserve">Končno poročilo z oceno kvalitete izvedenih del mora vsebovati oceno vseh izvedenih del od tč 1. do tč. 13. </t>
  </si>
  <si>
    <t>15.1 Oporni zidovi</t>
  </si>
  <si>
    <t>15.2 Premostitvene konstrukcije (podvoz, prepust)</t>
  </si>
  <si>
    <t>15.3 Zgornji ustroj železnice</t>
  </si>
  <si>
    <t>15.4 Ceste</t>
  </si>
  <si>
    <t>Ureditev križanj cest z železnico na odseku Pesnica – Šentilj – d.m.</t>
  </si>
  <si>
    <t>polje</t>
  </si>
  <si>
    <t>1.2.3  Temeljna tla mehansko stabilizirana (TTMS)*</t>
  </si>
  <si>
    <r>
      <t xml:space="preserve">   - statični deformacijski modul - E</t>
    </r>
    <r>
      <rPr>
        <vertAlign val="subscript"/>
        <sz val="9"/>
        <color theme="1"/>
        <rFont val="InterstateCE-Light"/>
        <family val="2"/>
        <charset val="238"/>
      </rPr>
      <t>vs</t>
    </r>
  </si>
  <si>
    <t>*Izboljšava temeljnih tal z gramozom</t>
  </si>
  <si>
    <r>
      <t xml:space="preserve"> m</t>
    </r>
    <r>
      <rPr>
        <vertAlign val="superscript"/>
        <sz val="8"/>
        <color theme="1"/>
        <rFont val="InterstateCE-Light"/>
        <family val="2"/>
        <charset val="238"/>
      </rPr>
      <t>2</t>
    </r>
    <r>
      <rPr>
        <b/>
        <sz val="10"/>
        <rFont val="Arial"/>
        <family val="2"/>
        <charset val="238"/>
      </rPr>
      <t/>
    </r>
  </si>
  <si>
    <r>
      <t xml:space="preserve">*   pri premostitvenih objektih se pregleda 100 % </t>
    </r>
    <r>
      <rPr>
        <sz val="8"/>
        <color theme="1"/>
        <rFont val="InterstateCE-Light"/>
        <charset val="238"/>
      </rPr>
      <t>pilotov</t>
    </r>
    <r>
      <rPr>
        <sz val="8"/>
        <color theme="1"/>
        <rFont val="InterstateCE-Light"/>
        <family val="2"/>
        <charset val="238"/>
      </rPr>
      <t>, pri podpornih zidovih pa 50 % pilotov</t>
    </r>
  </si>
  <si>
    <t>km prometnih pasov</t>
  </si>
  <si>
    <t>1x na km</t>
  </si>
  <si>
    <t>*** najmanj 1 x objekt, za betone, ki se vgrajujejo v objekte istega izvajalca  na določenem odseku AC in se dobavljajo iz iste betonarne</t>
  </si>
  <si>
    <t>** najmanj 3 preiskava za betone , ki se vgrajujejo v objekte istega Izvajalca na določenem odseku AC in se dobavljajo iz iste betonarne</t>
  </si>
  <si>
    <t xml:space="preserve">   - vzdolžna ravnost na voznem pasu </t>
  </si>
  <si>
    <t>* 1 x na AC odsek</t>
  </si>
  <si>
    <t>7.3.7 Končno poročilo o kakovosti izvedenega sidranja</t>
  </si>
  <si>
    <t xml:space="preserve">  - delna (mesečna) poročila</t>
  </si>
  <si>
    <t>1 / mesec</t>
  </si>
  <si>
    <t xml:space="preserve">  - končno poročilo</t>
  </si>
  <si>
    <t>8.5.1  Končna poročila o kakovosti izvedenih del</t>
  </si>
  <si>
    <t>8.5.3  Poročila o kakovosti izvedenih del</t>
  </si>
  <si>
    <t xml:space="preserve">   </t>
  </si>
  <si>
    <t xml:space="preserve">   - končno poročilo po dogovoru za vse sisteme za 
      odvodnjavanje odseka</t>
  </si>
  <si>
    <t xml:space="preserve">   - redni nadzor in sodelovanje z Inženirjem</t>
  </si>
  <si>
    <t xml:space="preserve">8.6.1  Pregled ležišč na odseku </t>
  </si>
  <si>
    <t xml:space="preserve">8.7.1  Pregled dilatacij na odseku </t>
  </si>
  <si>
    <r>
      <t>m</t>
    </r>
    <r>
      <rPr>
        <vertAlign val="superscript"/>
        <sz val="8"/>
        <color theme="1"/>
        <rFont val="InterstateCE-Light"/>
        <charset val="238"/>
      </rPr>
      <t>1</t>
    </r>
  </si>
  <si>
    <t>10.5.2 Poročila o kakovosti izvedenih del</t>
  </si>
  <si>
    <r>
      <t xml:space="preserve">   - Sodelovanje z nadzorom</t>
    </r>
    <r>
      <rPr>
        <sz val="10"/>
        <color theme="1"/>
        <rFont val="InterstateCE-Light"/>
        <charset val="238"/>
      </rPr>
      <t xml:space="preserve"> (za vsa področja: tč.1-tč.10)</t>
    </r>
  </si>
  <si>
    <t>1 obisk/teden</t>
  </si>
  <si>
    <t>1 obisk/2 tedna</t>
  </si>
  <si>
    <t xml:space="preserve">   - Kontrola pri vgrajevanju (za vsa področja: tč.1-tč.10)</t>
  </si>
  <si>
    <t xml:space="preserve">  Končno poročilo z oceno kvalitete izvedenih del mora vsebovati oceno vseh izvedenih del od tč 1. do tč. 10. </t>
  </si>
  <si>
    <t>pogonska centrala, zbiralnik odpadnih vod, hidrantno omrežje, sanacija hitre ceste)</t>
  </si>
  <si>
    <t>* (vrsta in pogostnost notraje kontrole je navedena informativno)</t>
  </si>
  <si>
    <r>
      <t xml:space="preserve">Železniška proga Maribor - Šentilj - d.m. od km 595+900 do km 599+600: </t>
    </r>
    <r>
      <rPr>
        <b/>
        <sz val="10"/>
        <color theme="1"/>
        <rFont val="InterstateCE-Light"/>
        <charset val="238"/>
      </rPr>
      <t xml:space="preserve">Ostalo (tirne naprave, cestne ureditve, podvoz Pesnica, prepusti, </t>
    </r>
  </si>
  <si>
    <t>oporni zidovi, ukrepi v času gradnje na cestni infrastrukturi,...)</t>
  </si>
  <si>
    <r>
      <t xml:space="preserve">Železniška proga Maribor - Šentilj - d.m. od km 595+900 do km 599+600: </t>
    </r>
    <r>
      <rPr>
        <b/>
        <sz val="10"/>
        <color theme="1"/>
        <rFont val="InterstateCE-Light"/>
        <charset val="238"/>
      </rPr>
      <t>Predor Pekel (predorska cev,</t>
    </r>
    <r>
      <rPr>
        <sz val="10"/>
        <color theme="1"/>
        <rFont val="InterstateCE-Light"/>
        <family val="2"/>
        <charset val="238"/>
      </rPr>
      <t xml:space="preserve"> </t>
    </r>
    <r>
      <rPr>
        <b/>
        <sz val="10"/>
        <color theme="1"/>
        <rFont val="InterstateCE-Light"/>
        <charset val="238"/>
      </rPr>
      <t xml:space="preserve">portal s in J, reševalni rov, </t>
    </r>
  </si>
  <si>
    <r>
      <t xml:space="preserve">Železniška proga Maribor - Šentilj - d.m. od km 595+900 do km 599+600:  </t>
    </r>
    <r>
      <rPr>
        <b/>
        <sz val="10"/>
        <color theme="1"/>
        <rFont val="InterstateCE-Light"/>
        <charset val="238"/>
      </rPr>
      <t>Viadukt Pesnica</t>
    </r>
  </si>
  <si>
    <r>
      <t>m</t>
    </r>
    <r>
      <rPr>
        <vertAlign val="superscript"/>
        <sz val="8"/>
        <color theme="1"/>
        <rFont val="InterstateCE-Light"/>
        <family val="2"/>
        <charset val="238"/>
      </rPr>
      <t>3</t>
    </r>
    <r>
      <rPr>
        <vertAlign val="superscript"/>
        <sz val="8"/>
        <color theme="1"/>
        <rFont val="InterstateCE-Light"/>
        <charset val="238"/>
      </rPr>
      <t xml:space="preserve"> </t>
    </r>
  </si>
  <si>
    <r>
      <t>m</t>
    </r>
    <r>
      <rPr>
        <vertAlign val="superscript"/>
        <sz val="8"/>
        <rFont val="Calibri"/>
        <family val="2"/>
        <charset val="238"/>
        <scheme val="minor"/>
      </rPr>
      <t>3</t>
    </r>
  </si>
  <si>
    <t>11 KOORDINACIJE, SODELOVANJE Z NADZOROM,…</t>
  </si>
  <si>
    <t>4  MERITVE VOZNIH POVRŠIN</t>
  </si>
  <si>
    <t xml:space="preserve">7  JEKLA ZA ARMIRANJE, PREDNAPENJANJE IN KONSTRUKCIJE </t>
  </si>
  <si>
    <t>8  OPREMA OBJEKTOV</t>
  </si>
  <si>
    <t>9  PROIZVODI ZA ODVODNJAVANJE</t>
  </si>
  <si>
    <t xml:space="preserve">7 PREDNAPETA GEOTEHNIČNA SIDRA </t>
  </si>
  <si>
    <t>8 PASIVNA SIDRA</t>
  </si>
  <si>
    <t>11 PROIZVODI ZA ODVODNJAVANJE</t>
  </si>
  <si>
    <t>12 KOORDINACIJE, SODELOVANJE Z NADZOROM,…</t>
  </si>
  <si>
    <t>13 KONČNA POROČILA Z OCENO IZVEDENIH DEL</t>
  </si>
  <si>
    <t>SKUPAJ</t>
  </si>
  <si>
    <t>13  VOZNO OMREŽJE</t>
  </si>
  <si>
    <t>14 KOORDINACIJE, SODELOVANJE Z NADZOROM,…</t>
  </si>
  <si>
    <t>7  PREDNAPETA GEOTEHNIČNA SIDRA</t>
  </si>
  <si>
    <t xml:space="preserve">8  PASIVNA SIDRA </t>
  </si>
  <si>
    <t xml:space="preserve">9 JEKLA ZA ARMIRANJE IN KONSTRUKCIJE </t>
  </si>
  <si>
    <t>REKAPITULACIJA</t>
  </si>
  <si>
    <t>Ponudbeni predračun ZKK Viadukt Pesnica</t>
  </si>
  <si>
    <t>Ponudbeni predračun ZKK Predor Pekel</t>
  </si>
  <si>
    <t>Ponudbeni predračun ZKK Cestne ureditve</t>
  </si>
  <si>
    <t>Skupaj brez DDV:</t>
  </si>
  <si>
    <t>22% DDV:</t>
  </si>
  <si>
    <t>Skupaj z DDV:</t>
  </si>
  <si>
    <t>Ponudbeni predračun ZKK Ostalo</t>
  </si>
  <si>
    <t>Program je izdelan na osnovi posredovanih količin iz projektne dokumentacije. Obseg povprečne pogostosti preskusov za notranjo in zunanjo kontrolo del je določen na osnovi tehničnih specifikacij (Splošni in tehnični pogoji, standardi, Tehnične specifikacije za  komisijah za zemeljska dela, asfalte, betone, hidroizolacije in jekla.javne ceste, ipd) in obravnave posameznega tematskega področja na strokovnih komisijah.</t>
  </si>
  <si>
    <t xml:space="preserve">PONUDBENI PREDRAČUN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</si>
</sst>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General_)"/>
    <numFmt numFmtId="165" formatCode="0.0%"/>
    <numFmt numFmtId="166" formatCode="0.000"/>
    <numFmt numFmtId="167" formatCode="#,##0.00\ &quot;€&quot;"/>
  </numFmts>
  <fonts count="77">
    <font>
      <sz val="11"/>
      <color theme="1"/>
      <name val="Calibri"/>
      <family val="2"/>
      <charset val="238"/>
      <scheme val="minor"/>
    </font>
    <font>
      <sz val="11"/>
      <color theme="1"/>
      <name val="Calibri"/>
      <family val="2"/>
      <charset val="238"/>
      <scheme val="minor"/>
    </font>
    <font>
      <sz val="10"/>
      <name val="InterstateCE-Light"/>
      <family val="2"/>
      <charset val="238"/>
    </font>
    <font>
      <b/>
      <sz val="10"/>
      <name val="InterstateCE-Light"/>
      <family val="2"/>
      <charset val="238"/>
    </font>
    <font>
      <sz val="9"/>
      <name val="InterstateCE-Light"/>
      <family val="2"/>
      <charset val="238"/>
    </font>
    <font>
      <b/>
      <sz val="10"/>
      <name val="Arial"/>
      <family val="2"/>
      <charset val="238"/>
    </font>
    <font>
      <sz val="10"/>
      <color indexed="8"/>
      <name val="InterstateCE-Light"/>
      <family val="2"/>
      <charset val="238"/>
    </font>
    <font>
      <sz val="9"/>
      <name val="Arial CE"/>
      <family val="2"/>
      <charset val="238"/>
    </font>
    <font>
      <b/>
      <sz val="9"/>
      <name val="Calibri"/>
      <family val="2"/>
      <charset val="238"/>
      <scheme val="minor"/>
    </font>
    <font>
      <sz val="9"/>
      <name val="Calibri"/>
      <family val="2"/>
      <charset val="238"/>
      <scheme val="minor"/>
    </font>
    <font>
      <sz val="9"/>
      <color theme="1"/>
      <name val="Calibri"/>
      <family val="2"/>
      <charset val="238"/>
      <scheme val="minor"/>
    </font>
    <font>
      <sz val="9"/>
      <color theme="1"/>
      <name val="InterstateCE-Light"/>
      <family val="2"/>
      <charset val="238"/>
    </font>
    <font>
      <sz val="8"/>
      <color theme="1"/>
      <name val="InterstateCE-Light"/>
      <family val="2"/>
      <charset val="238"/>
    </font>
    <font>
      <b/>
      <sz val="11"/>
      <color theme="1"/>
      <name val="Calibri"/>
      <family val="2"/>
      <charset val="238"/>
      <scheme val="minor"/>
    </font>
    <font>
      <sz val="9"/>
      <color theme="1"/>
      <name val="InterstateCE-Light"/>
      <charset val="238"/>
    </font>
    <font>
      <sz val="8"/>
      <color theme="1"/>
      <name val="InterstateCE-Light"/>
      <charset val="238"/>
    </font>
    <font>
      <sz val="10"/>
      <color theme="1"/>
      <name val="InterstateCE-Light"/>
      <family val="2"/>
      <charset val="238"/>
    </font>
    <font>
      <sz val="11"/>
      <color theme="1"/>
      <name val="InterstateCE-Light"/>
      <family val="2"/>
      <charset val="238"/>
    </font>
    <font>
      <b/>
      <sz val="10"/>
      <color theme="1"/>
      <name val="InterstateCE-Light"/>
      <family val="2"/>
      <charset val="238"/>
    </font>
    <font>
      <b/>
      <sz val="8"/>
      <color theme="1"/>
      <name val="InterstateCE-Light"/>
      <family val="2"/>
      <charset val="238"/>
    </font>
    <font>
      <b/>
      <sz val="9"/>
      <color theme="1"/>
      <name val="InterstateCE-Light"/>
      <family val="2"/>
      <charset val="238"/>
    </font>
    <font>
      <sz val="12"/>
      <color theme="1"/>
      <name val="InterstateCE-Light"/>
      <family val="2"/>
      <charset val="238"/>
    </font>
    <font>
      <b/>
      <sz val="12"/>
      <color theme="1"/>
      <name val="InterstateCE-Light"/>
      <family val="2"/>
      <charset val="238"/>
    </font>
    <font>
      <vertAlign val="subscript"/>
      <sz val="9"/>
      <color theme="1"/>
      <name val="InterstateCE-Light"/>
      <family val="2"/>
      <charset val="238"/>
    </font>
    <font>
      <b/>
      <sz val="11"/>
      <color theme="1"/>
      <name val="InterstateCE-Light"/>
      <charset val="238"/>
    </font>
    <font>
      <b/>
      <sz val="10"/>
      <color theme="1"/>
      <name val="InterstateCE-Light"/>
      <charset val="238"/>
    </font>
    <font>
      <sz val="9"/>
      <color theme="1"/>
      <name val="Arial CE"/>
      <family val="2"/>
      <charset val="238"/>
    </font>
    <font>
      <sz val="10"/>
      <color theme="1"/>
      <name val="Arial CE"/>
      <family val="2"/>
      <charset val="238"/>
    </font>
    <font>
      <b/>
      <sz val="10"/>
      <color theme="1"/>
      <name val="Arial CE"/>
      <family val="2"/>
      <charset val="238"/>
    </font>
    <font>
      <sz val="9"/>
      <color theme="1"/>
      <name val="Arial CE"/>
      <charset val="238"/>
    </font>
    <font>
      <vertAlign val="subscript"/>
      <sz val="9"/>
      <color theme="1"/>
      <name val="Arial CE"/>
      <charset val="238"/>
    </font>
    <font>
      <b/>
      <sz val="9"/>
      <color theme="1"/>
      <name val="InterstateCE-Light"/>
      <charset val="238"/>
    </font>
    <font>
      <sz val="10"/>
      <color theme="1"/>
      <name val="InterstateCE-Light"/>
      <charset val="238"/>
    </font>
    <font>
      <sz val="10"/>
      <color theme="1"/>
      <name val="Arial CE"/>
      <charset val="238"/>
    </font>
    <font>
      <b/>
      <sz val="9"/>
      <color theme="1"/>
      <name val="Calibri"/>
      <family val="2"/>
      <charset val="238"/>
      <scheme val="minor"/>
    </font>
    <font>
      <sz val="7"/>
      <color theme="1"/>
      <name val="InterstateCE-Light"/>
      <family val="2"/>
      <charset val="238"/>
    </font>
    <font>
      <b/>
      <sz val="10"/>
      <color theme="1"/>
      <name val="Calibri"/>
      <family val="2"/>
      <charset val="238"/>
      <scheme val="minor"/>
    </font>
    <font>
      <sz val="10"/>
      <color theme="1"/>
      <name val="Calibri"/>
      <family val="2"/>
      <charset val="238"/>
      <scheme val="minor"/>
    </font>
    <font>
      <sz val="10"/>
      <name val="Arial"/>
      <family val="2"/>
      <charset val="238"/>
    </font>
    <font>
      <sz val="10"/>
      <name val="Calibri"/>
      <family val="2"/>
      <charset val="238"/>
      <scheme val="minor"/>
    </font>
    <font>
      <sz val="11"/>
      <color theme="1"/>
      <name val="Calibri"/>
      <family val="2"/>
      <scheme val="minor"/>
    </font>
    <font>
      <b/>
      <sz val="8"/>
      <color theme="1"/>
      <name val="InterstateCE-Light"/>
      <charset val="238"/>
    </font>
    <font>
      <sz val="8"/>
      <color theme="1"/>
      <name val="Calibri"/>
      <family val="2"/>
      <charset val="238"/>
      <scheme val="minor"/>
    </font>
    <font>
      <b/>
      <sz val="8"/>
      <color theme="1"/>
      <name val="Calibri"/>
      <family val="2"/>
      <charset val="238"/>
      <scheme val="minor"/>
    </font>
    <font>
      <sz val="8"/>
      <name val="InterstateCE-Light"/>
      <family val="2"/>
      <charset val="238"/>
    </font>
    <font>
      <vertAlign val="superscript"/>
      <sz val="8"/>
      <name val="InterstateCE-Light"/>
      <family val="2"/>
      <charset val="238"/>
    </font>
    <font>
      <b/>
      <sz val="8"/>
      <name val="InterstateCE-Light"/>
      <family val="2"/>
      <charset val="238"/>
    </font>
    <font>
      <sz val="11"/>
      <name val="Calibri"/>
      <family val="2"/>
      <charset val="238"/>
      <scheme val="minor"/>
    </font>
    <font>
      <vertAlign val="subscript"/>
      <sz val="9"/>
      <name val="InterstateCE-Light"/>
      <family val="2"/>
      <charset val="238"/>
    </font>
    <font>
      <vertAlign val="superscript"/>
      <sz val="8"/>
      <color theme="1"/>
      <name val="InterstateCE-Light"/>
      <family val="2"/>
      <charset val="238"/>
    </font>
    <font>
      <vertAlign val="superscript"/>
      <sz val="11"/>
      <color theme="1"/>
      <name val="InterstateCE-Light"/>
      <charset val="238"/>
    </font>
    <font>
      <sz val="10"/>
      <color rgb="FFFF0000"/>
      <name val="InterstateCE-Light"/>
      <family val="2"/>
      <charset val="238"/>
    </font>
    <font>
      <sz val="9"/>
      <color indexed="8"/>
      <name val="Calibri"/>
      <family val="2"/>
      <charset val="238"/>
    </font>
    <font>
      <sz val="9"/>
      <name val="Calibri"/>
      <family val="2"/>
      <charset val="238"/>
    </font>
    <font>
      <b/>
      <sz val="9"/>
      <name val="Calibri"/>
      <family val="2"/>
      <charset val="238"/>
    </font>
    <font>
      <b/>
      <sz val="9"/>
      <color indexed="8"/>
      <name val="Calibri"/>
      <family val="2"/>
      <charset val="238"/>
    </font>
    <font>
      <b/>
      <sz val="8"/>
      <name val="Calibri"/>
      <family val="2"/>
      <charset val="238"/>
    </font>
    <font>
      <sz val="9"/>
      <name val="InterstateCE-Light"/>
      <charset val="238"/>
    </font>
    <font>
      <b/>
      <sz val="11"/>
      <color theme="1"/>
      <name val="InterstateCE-Light"/>
      <family val="2"/>
      <charset val="238"/>
    </font>
    <font>
      <vertAlign val="subscript"/>
      <sz val="9"/>
      <color theme="1"/>
      <name val="Calibri"/>
      <family val="2"/>
      <charset val="238"/>
    </font>
    <font>
      <sz val="9"/>
      <color theme="1"/>
      <name val="Calibri"/>
      <family val="2"/>
      <charset val="238"/>
    </font>
    <font>
      <sz val="8"/>
      <color indexed="8"/>
      <name val="InterstateCE-Light"/>
      <family val="2"/>
      <charset val="238"/>
    </font>
    <font>
      <vertAlign val="subscript"/>
      <sz val="10"/>
      <color theme="1"/>
      <name val="InterstateCE-Light"/>
      <family val="2"/>
      <charset val="238"/>
    </font>
    <font>
      <vertAlign val="subscript"/>
      <sz val="10"/>
      <color theme="1"/>
      <name val="Arial CE"/>
      <charset val="238"/>
    </font>
    <font>
      <b/>
      <sz val="10"/>
      <name val="Calibri"/>
      <family val="2"/>
      <charset val="238"/>
      <scheme val="minor"/>
    </font>
    <font>
      <strike/>
      <sz val="10"/>
      <name val="Calibri"/>
      <family val="2"/>
      <charset val="238"/>
      <scheme val="minor"/>
    </font>
    <font>
      <sz val="10"/>
      <name val="Arial CE"/>
      <family val="2"/>
      <charset val="238"/>
    </font>
    <font>
      <sz val="8"/>
      <color rgb="FFFF0000"/>
      <name val="InterstateCE-Light"/>
      <family val="2"/>
      <charset val="238"/>
    </font>
    <font>
      <sz val="9.5"/>
      <color theme="1"/>
      <name val="Calibri"/>
      <family val="2"/>
      <charset val="238"/>
      <scheme val="minor"/>
    </font>
    <font>
      <vertAlign val="superscript"/>
      <sz val="8"/>
      <color theme="1"/>
      <name val="InterstateCE-Light"/>
      <charset val="238"/>
    </font>
    <font>
      <sz val="8"/>
      <name val="InterstateCE-Light"/>
      <charset val="238"/>
    </font>
    <font>
      <sz val="8"/>
      <name val="Calibri"/>
      <family val="2"/>
      <charset val="238"/>
      <scheme val="minor"/>
    </font>
    <font>
      <b/>
      <sz val="8"/>
      <name val="Calibri"/>
      <family val="2"/>
      <charset val="238"/>
      <scheme val="minor"/>
    </font>
    <font>
      <strike/>
      <sz val="8"/>
      <name val="Calibri"/>
      <family val="2"/>
      <charset val="238"/>
      <scheme val="minor"/>
    </font>
    <font>
      <vertAlign val="superscript"/>
      <sz val="8"/>
      <name val="Calibri"/>
      <family val="2"/>
      <charset val="238"/>
      <scheme val="minor"/>
    </font>
    <font>
      <b/>
      <strike/>
      <sz val="8"/>
      <name val="Calibri"/>
      <family val="2"/>
      <charset val="238"/>
      <scheme val="minor"/>
    </font>
    <font>
      <b/>
      <sz val="9"/>
      <name val="InterstateCE-Light"/>
      <family val="2"/>
      <charset val="238"/>
    </font>
  </fonts>
  <fills count="3">
    <fill>
      <patternFill patternType="none"/>
    </fill>
    <fill>
      <patternFill patternType="gray125"/>
    </fill>
    <fill>
      <patternFill patternType="solid">
        <fgColor theme="0"/>
        <bgColor indexed="64"/>
      </patternFill>
    </fill>
  </fills>
  <borders count="22">
    <border>
      <left/>
      <right/>
      <top/>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top/>
      <bottom style="double">
        <color indexed="64"/>
      </bottom>
      <diagonal/>
    </border>
    <border>
      <left/>
      <right/>
      <top style="thin">
        <color indexed="64"/>
      </top>
      <bottom style="double">
        <color indexed="64"/>
      </bottom>
      <diagonal/>
    </border>
  </borders>
  <cellStyleXfs count="7">
    <xf numFmtId="0" fontId="0" fillId="0" borderId="0"/>
    <xf numFmtId="9" fontId="1" fillId="0" borderId="0" applyFont="0" applyFill="0" applyBorder="0" applyAlignment="0" applyProtection="0"/>
    <xf numFmtId="0" fontId="1" fillId="0" borderId="0"/>
    <xf numFmtId="0" fontId="38" fillId="0" borderId="0"/>
    <xf numFmtId="9" fontId="1" fillId="0" borderId="0" applyFont="0" applyFill="0" applyBorder="0" applyAlignment="0" applyProtection="0"/>
    <xf numFmtId="43" fontId="1" fillId="0" borderId="0" applyFont="0" applyFill="0" applyBorder="0" applyAlignment="0" applyProtection="0"/>
    <xf numFmtId="0" fontId="40" fillId="0" borderId="0"/>
  </cellStyleXfs>
  <cellXfs count="1299">
    <xf numFmtId="0" fontId="0" fillId="0" borderId="0" xfId="0"/>
    <xf numFmtId="164" fontId="6" fillId="0" borderId="0" xfId="0" applyNumberFormat="1" applyFont="1" applyFill="1" applyAlignment="1" applyProtection="1"/>
    <xf numFmtId="164" fontId="7" fillId="0" borderId="0" xfId="0" applyNumberFormat="1" applyFont="1" applyFill="1" applyAlignment="1" applyProtection="1"/>
    <xf numFmtId="164" fontId="4" fillId="0" borderId="0" xfId="0" applyNumberFormat="1" applyFont="1" applyFill="1" applyBorder="1" applyAlignment="1" applyProtection="1">
      <alignment horizontal="right"/>
    </xf>
    <xf numFmtId="0" fontId="0" fillId="0" borderId="0" xfId="0" applyFont="1" applyFill="1" applyAlignment="1">
      <alignment vertical="center"/>
    </xf>
    <xf numFmtId="164" fontId="8" fillId="0" borderId="0" xfId="0" applyNumberFormat="1" applyFont="1" applyFill="1" applyBorder="1" applyAlignment="1" applyProtection="1"/>
    <xf numFmtId="164" fontId="9" fillId="0" borderId="0" xfId="0" applyNumberFormat="1" applyFont="1" applyFill="1" applyAlignment="1" applyProtection="1"/>
    <xf numFmtId="0" fontId="10" fillId="0" borderId="0" xfId="0" applyFont="1" applyFill="1" applyBorder="1" applyAlignment="1">
      <alignment vertical="center"/>
    </xf>
    <xf numFmtId="0" fontId="13" fillId="0" borderId="0" xfId="0" applyFont="1"/>
    <xf numFmtId="164" fontId="4" fillId="0" borderId="0" xfId="0" applyNumberFormat="1" applyFont="1" applyFill="1" applyBorder="1" applyAlignment="1" applyProtection="1">
      <alignment horizontal="center" vertical="center"/>
    </xf>
    <xf numFmtId="0" fontId="0" fillId="0" borderId="0" xfId="0" applyFill="1"/>
    <xf numFmtId="0" fontId="13" fillId="0" borderId="0" xfId="0" applyFont="1" applyFill="1"/>
    <xf numFmtId="164" fontId="11" fillId="0" borderId="0" xfId="0" applyNumberFormat="1" applyFont="1" applyFill="1" applyAlignment="1" applyProtection="1"/>
    <xf numFmtId="164" fontId="16" fillId="0" borderId="0" xfId="0" applyNumberFormat="1" applyFont="1" applyFill="1" applyAlignment="1" applyProtection="1"/>
    <xf numFmtId="0" fontId="17" fillId="0" borderId="0" xfId="0" applyFont="1" applyFill="1" applyBorder="1" applyAlignment="1">
      <alignment vertical="center"/>
    </xf>
    <xf numFmtId="164" fontId="16" fillId="0" borderId="1" xfId="0" applyNumberFormat="1" applyFont="1" applyFill="1" applyBorder="1" applyAlignment="1" applyProtection="1"/>
    <xf numFmtId="164" fontId="18" fillId="0" borderId="1" xfId="0" applyNumberFormat="1" applyFont="1" applyFill="1" applyBorder="1" applyAlignment="1" applyProtection="1"/>
    <xf numFmtId="164" fontId="18" fillId="0" borderId="0" xfId="0" applyNumberFormat="1" applyFont="1" applyFill="1" applyBorder="1" applyAlignment="1" applyProtection="1"/>
    <xf numFmtId="164" fontId="16" fillId="0" borderId="2" xfId="0" applyNumberFormat="1" applyFont="1" applyFill="1" applyBorder="1" applyAlignment="1" applyProtection="1"/>
    <xf numFmtId="164" fontId="18" fillId="0" borderId="2" xfId="0" applyNumberFormat="1" applyFont="1" applyFill="1" applyBorder="1" applyAlignment="1" applyProtection="1"/>
    <xf numFmtId="164" fontId="16" fillId="0" borderId="0" xfId="0" applyNumberFormat="1" applyFont="1" applyFill="1" applyBorder="1" applyAlignment="1" applyProtection="1"/>
    <xf numFmtId="164" fontId="18" fillId="0" borderId="0" xfId="0" applyNumberFormat="1" applyFont="1" applyFill="1" applyAlignment="1" applyProtection="1"/>
    <xf numFmtId="0" fontId="16" fillId="0" borderId="1" xfId="0" applyNumberFormat="1" applyFont="1" applyFill="1" applyBorder="1" applyAlignment="1" applyProtection="1">
      <alignment horizontal="left"/>
    </xf>
    <xf numFmtId="49" fontId="16" fillId="0" borderId="0" xfId="0" applyNumberFormat="1" applyFont="1" applyFill="1" applyAlignment="1" applyProtection="1"/>
    <xf numFmtId="164" fontId="11" fillId="0" borderId="0" xfId="0" applyNumberFormat="1" applyFont="1" applyFill="1" applyAlignment="1"/>
    <xf numFmtId="164" fontId="20" fillId="0" borderId="0" xfId="0" applyNumberFormat="1" applyFont="1" applyFill="1" applyAlignment="1" applyProtection="1">
      <alignment horizontal="left"/>
    </xf>
    <xf numFmtId="0" fontId="21" fillId="0" borderId="0" xfId="0" applyFont="1" applyFill="1" applyAlignment="1">
      <alignment horizontal="centerContinuous"/>
    </xf>
    <xf numFmtId="164" fontId="22" fillId="0" borderId="0" xfId="0" applyNumberFormat="1" applyFont="1" applyFill="1" applyAlignment="1" applyProtection="1">
      <alignment horizontal="centerContinuous"/>
    </xf>
    <xf numFmtId="164" fontId="21" fillId="0" borderId="0" xfId="0" applyNumberFormat="1" applyFont="1" applyFill="1" applyAlignment="1" applyProtection="1">
      <alignment horizontal="centerContinuous"/>
    </xf>
    <xf numFmtId="164" fontId="12" fillId="0" borderId="0" xfId="0" applyNumberFormat="1" applyFont="1" applyFill="1" applyAlignment="1" applyProtection="1">
      <alignment horizontal="left"/>
    </xf>
    <xf numFmtId="164" fontId="16" fillId="0" borderId="0" xfId="0" applyNumberFormat="1" applyFont="1" applyFill="1" applyAlignment="1" applyProtection="1">
      <alignment wrapText="1" shrinkToFit="1"/>
    </xf>
    <xf numFmtId="164" fontId="16" fillId="0" borderId="0" xfId="0" applyNumberFormat="1" applyFont="1" applyFill="1" applyAlignment="1" applyProtection="1">
      <alignment horizontal="left"/>
    </xf>
    <xf numFmtId="164" fontId="18" fillId="0" borderId="0" xfId="0" applyNumberFormat="1" applyFont="1" applyFill="1" applyAlignment="1" applyProtection="1">
      <alignment horizontal="left"/>
    </xf>
    <xf numFmtId="0" fontId="17" fillId="0" borderId="0" xfId="0" applyFont="1" applyFill="1" applyAlignment="1">
      <alignment vertical="center"/>
    </xf>
    <xf numFmtId="164" fontId="19" fillId="0" borderId="0" xfId="0" applyNumberFormat="1" applyFont="1" applyFill="1" applyBorder="1" applyAlignment="1" applyProtection="1">
      <alignment horizontal="center"/>
    </xf>
    <xf numFmtId="164" fontId="12" fillId="0" borderId="0" xfId="0" applyNumberFormat="1" applyFont="1" applyFill="1" applyAlignment="1" applyProtection="1">
      <alignment vertical="center"/>
    </xf>
    <xf numFmtId="164" fontId="12" fillId="0" borderId="0" xfId="0" applyNumberFormat="1" applyFont="1" applyFill="1" applyAlignment="1" applyProtection="1"/>
    <xf numFmtId="164" fontId="11" fillId="0" borderId="0" xfId="0" quotePrefix="1" applyNumberFormat="1" applyFont="1" applyFill="1" applyAlignment="1" applyProtection="1"/>
    <xf numFmtId="164" fontId="12" fillId="0" borderId="0" xfId="0" applyNumberFormat="1" applyFont="1" applyFill="1" applyBorder="1" applyAlignment="1" applyProtection="1"/>
    <xf numFmtId="164" fontId="12" fillId="0" borderId="0" xfId="0" applyNumberFormat="1" applyFont="1" applyFill="1" applyAlignment="1" applyProtection="1">
      <alignment horizontal="right"/>
    </xf>
    <xf numFmtId="0" fontId="11" fillId="0" borderId="0" xfId="0" applyFont="1" applyFill="1" applyAlignment="1" applyProtection="1"/>
    <xf numFmtId="0" fontId="11" fillId="0" borderId="0" xfId="0" applyFont="1" applyFill="1" applyAlignment="1" applyProtection="1">
      <alignment horizontal="left"/>
    </xf>
    <xf numFmtId="0" fontId="0" fillId="0" borderId="0" xfId="0" applyFont="1" applyFill="1"/>
    <xf numFmtId="0" fontId="16" fillId="0" borderId="0" xfId="0" applyFont="1" applyFill="1" applyAlignment="1" applyProtection="1"/>
    <xf numFmtId="0" fontId="11" fillId="0" borderId="0" xfId="0" applyFont="1" applyFill="1" applyAlignment="1"/>
    <xf numFmtId="0" fontId="11" fillId="0" borderId="0" xfId="0" quotePrefix="1" applyFont="1" applyFill="1" applyAlignment="1" applyProtection="1"/>
    <xf numFmtId="0" fontId="18" fillId="0" borderId="0" xfId="0" applyFont="1" applyFill="1" applyAlignment="1" applyProtection="1"/>
    <xf numFmtId="164" fontId="11" fillId="0" borderId="0" xfId="0" applyNumberFormat="1" applyFont="1" applyFill="1" applyBorder="1" applyAlignment="1" applyProtection="1"/>
    <xf numFmtId="164" fontId="16" fillId="0" borderId="0" xfId="0" applyNumberFormat="1" applyFont="1" applyFill="1" applyAlignment="1" applyProtection="1">
      <alignment horizontal="center"/>
    </xf>
    <xf numFmtId="0" fontId="24" fillId="0" borderId="0" xfId="0" applyFont="1" applyFill="1" applyAlignment="1">
      <alignment vertical="center"/>
    </xf>
    <xf numFmtId="164" fontId="25" fillId="0" borderId="0" xfId="0" applyNumberFormat="1" applyFont="1" applyFill="1" applyAlignment="1" applyProtection="1"/>
    <xf numFmtId="164" fontId="14" fillId="0" borderId="0" xfId="0" applyNumberFormat="1" applyFont="1" applyFill="1" applyAlignment="1" applyProtection="1"/>
    <xf numFmtId="164" fontId="11" fillId="0" borderId="0" xfId="0" applyNumberFormat="1" applyFont="1" applyFill="1" applyAlignment="1" applyProtection="1">
      <alignment vertical="center"/>
    </xf>
    <xf numFmtId="164" fontId="16" fillId="0" borderId="0" xfId="0" applyNumberFormat="1" applyFont="1" applyFill="1" applyAlignment="1" applyProtection="1">
      <alignment vertical="center"/>
    </xf>
    <xf numFmtId="0" fontId="16" fillId="0" borderId="0" xfId="0" applyFont="1" applyFill="1" applyAlignment="1">
      <alignment vertical="center"/>
    </xf>
    <xf numFmtId="0" fontId="18" fillId="0" borderId="0" xfId="0" applyFont="1" applyFill="1" applyAlignment="1">
      <alignment vertical="center"/>
    </xf>
    <xf numFmtId="49" fontId="11" fillId="0" borderId="0" xfId="0" applyNumberFormat="1" applyFont="1" applyFill="1" applyAlignment="1" applyProtection="1"/>
    <xf numFmtId="0" fontId="0" fillId="0" borderId="0" xfId="0" applyFont="1" applyFill="1" applyBorder="1" applyAlignment="1">
      <alignment wrapText="1" shrinkToFit="1"/>
    </xf>
    <xf numFmtId="0" fontId="11" fillId="0" borderId="0" xfId="0" applyFont="1" applyFill="1" applyAlignment="1">
      <alignment vertical="center"/>
    </xf>
    <xf numFmtId="164" fontId="18" fillId="0" borderId="0" xfId="0" applyNumberFormat="1" applyFont="1" applyFill="1" applyAlignment="1" applyProtection="1">
      <alignment wrapText="1" shrinkToFit="1"/>
    </xf>
    <xf numFmtId="164" fontId="26" fillId="0" borderId="0" xfId="0" applyNumberFormat="1" applyFont="1" applyFill="1" applyAlignment="1" applyProtection="1"/>
    <xf numFmtId="164" fontId="27" fillId="0" borderId="0" xfId="0" applyNumberFormat="1" applyFont="1" applyFill="1" applyAlignment="1" applyProtection="1"/>
    <xf numFmtId="164" fontId="16" fillId="0" borderId="0" xfId="0" applyNumberFormat="1" applyFont="1" applyFill="1" applyAlignment="1"/>
    <xf numFmtId="164" fontId="28" fillId="0" borderId="0" xfId="0" applyNumberFormat="1" applyFont="1" applyFill="1" applyAlignment="1" applyProtection="1"/>
    <xf numFmtId="164" fontId="16" fillId="0" borderId="0" xfId="0" applyNumberFormat="1" applyFont="1" applyFill="1" applyBorder="1" applyAlignment="1" applyProtection="1">
      <alignment horizontal="right"/>
    </xf>
    <xf numFmtId="164" fontId="11" fillId="0" borderId="0" xfId="0" applyNumberFormat="1" applyFont="1" applyFill="1" applyAlignment="1" applyProtection="1">
      <alignment vertical="top" wrapText="1" shrinkToFit="1"/>
    </xf>
    <xf numFmtId="164" fontId="26" fillId="0" borderId="0" xfId="0" applyNumberFormat="1" applyFont="1" applyFill="1" applyAlignment="1"/>
    <xf numFmtId="164" fontId="16" fillId="0" borderId="0" xfId="0" applyNumberFormat="1" applyFont="1" applyFill="1" applyAlignment="1">
      <alignment vertical="center"/>
    </xf>
    <xf numFmtId="164" fontId="16" fillId="0" borderId="0" xfId="0" applyNumberFormat="1" applyFont="1" applyFill="1" applyAlignment="1" applyProtection="1">
      <alignment horizontal="right"/>
    </xf>
    <xf numFmtId="164" fontId="29" fillId="0" borderId="0" xfId="0" applyNumberFormat="1" applyFont="1" applyFill="1" applyAlignment="1" applyProtection="1"/>
    <xf numFmtId="0" fontId="26" fillId="0" borderId="0" xfId="0" applyFont="1" applyFill="1" applyAlignment="1">
      <alignment vertical="center"/>
    </xf>
    <xf numFmtId="49" fontId="26" fillId="0" borderId="0" xfId="0" applyNumberFormat="1" applyFont="1" applyFill="1" applyAlignment="1" applyProtection="1"/>
    <xf numFmtId="164" fontId="18" fillId="0" borderId="0" xfId="0" applyNumberFormat="1" applyFont="1" applyFill="1" applyBorder="1" applyAlignment="1" applyProtection="1">
      <alignment horizontal="center"/>
    </xf>
    <xf numFmtId="49" fontId="27" fillId="0" borderId="0" xfId="0" applyNumberFormat="1" applyFont="1" applyFill="1" applyAlignment="1">
      <alignment vertical="center"/>
    </xf>
    <xf numFmtId="49" fontId="27" fillId="0" borderId="0" xfId="0" applyNumberFormat="1" applyFont="1" applyFill="1" applyAlignment="1" applyProtection="1"/>
    <xf numFmtId="49" fontId="16" fillId="0" borderId="0" xfId="0" applyNumberFormat="1" applyFont="1" applyFill="1" applyBorder="1" applyAlignment="1" applyProtection="1">
      <alignment horizontal="right"/>
    </xf>
    <xf numFmtId="49" fontId="16" fillId="0" borderId="0" xfId="0" applyNumberFormat="1" applyFont="1" applyFill="1" applyAlignment="1" applyProtection="1">
      <alignment horizontal="right"/>
    </xf>
    <xf numFmtId="49" fontId="16" fillId="0" borderId="0" xfId="0" applyNumberFormat="1" applyFont="1" applyFill="1" applyAlignment="1" applyProtection="1">
      <alignment horizontal="center"/>
    </xf>
    <xf numFmtId="49" fontId="16" fillId="0" borderId="0" xfId="0" applyNumberFormat="1" applyFont="1" applyFill="1" applyBorder="1" applyAlignment="1" applyProtection="1">
      <alignment horizontal="center"/>
    </xf>
    <xf numFmtId="164" fontId="31" fillId="0" borderId="0" xfId="0" applyNumberFormat="1" applyFont="1" applyFill="1" applyAlignment="1" applyProtection="1"/>
    <xf numFmtId="164" fontId="32" fillId="0" borderId="0" xfId="0" applyNumberFormat="1" applyFont="1" applyFill="1" applyAlignment="1" applyProtection="1"/>
    <xf numFmtId="164" fontId="33" fillId="0" borderId="0" xfId="0" applyNumberFormat="1" applyFont="1" applyFill="1" applyAlignment="1" applyProtection="1"/>
    <xf numFmtId="164" fontId="10" fillId="0" borderId="0" xfId="0" quotePrefix="1" applyNumberFormat="1" applyFont="1" applyFill="1" applyBorder="1" applyAlignment="1" applyProtection="1"/>
    <xf numFmtId="164" fontId="10" fillId="0" borderId="0" xfId="0" applyNumberFormat="1" applyFont="1" applyFill="1" applyBorder="1" applyAlignment="1" applyProtection="1">
      <alignment vertical="center"/>
    </xf>
    <xf numFmtId="164" fontId="10" fillId="0" borderId="0" xfId="0" applyNumberFormat="1" applyFont="1" applyFill="1" applyBorder="1" applyAlignment="1" applyProtection="1"/>
    <xf numFmtId="164" fontId="10" fillId="0" borderId="0" xfId="0" applyNumberFormat="1" applyFont="1" applyFill="1" applyBorder="1" applyAlignment="1" applyProtection="1">
      <alignment horizontal="right"/>
    </xf>
    <xf numFmtId="164" fontId="10" fillId="0" borderId="0" xfId="0" applyNumberFormat="1" applyFont="1" applyFill="1" applyBorder="1" applyAlignment="1"/>
    <xf numFmtId="164" fontId="34" fillId="0" borderId="0" xfId="0" applyNumberFormat="1" applyFont="1" applyFill="1" applyBorder="1" applyAlignment="1" applyProtection="1"/>
    <xf numFmtId="164" fontId="10" fillId="0" borderId="0" xfId="0" quotePrefix="1" applyNumberFormat="1" applyFont="1" applyFill="1" applyBorder="1" applyAlignment="1" applyProtection="1">
      <alignment horizontal="left"/>
    </xf>
    <xf numFmtId="49" fontId="10" fillId="0" borderId="0" xfId="0" applyNumberFormat="1" applyFont="1" applyFill="1" applyBorder="1" applyAlignment="1" applyProtection="1"/>
    <xf numFmtId="49" fontId="10" fillId="0" borderId="0" xfId="0" applyNumberFormat="1" applyFont="1" applyFill="1" applyBorder="1" applyAlignment="1">
      <alignment vertical="center"/>
    </xf>
    <xf numFmtId="164" fontId="36" fillId="0" borderId="0" xfId="0" applyNumberFormat="1" applyFont="1" applyFill="1" applyBorder="1" applyAlignment="1" applyProtection="1"/>
    <xf numFmtId="164" fontId="37" fillId="0" borderId="0" xfId="0" applyNumberFormat="1" applyFont="1" applyFill="1" applyBorder="1" applyAlignment="1" applyProtection="1"/>
    <xf numFmtId="164" fontId="37" fillId="0" borderId="0" xfId="0" applyNumberFormat="1" applyFont="1" applyFill="1" applyBorder="1" applyAlignment="1"/>
    <xf numFmtId="164" fontId="11" fillId="0" borderId="0" xfId="0" applyNumberFormat="1" applyFont="1" applyFill="1" applyBorder="1" applyAlignment="1" applyProtection="1">
      <alignment horizontal="left" wrapText="1"/>
    </xf>
    <xf numFmtId="0" fontId="0" fillId="0" borderId="0" xfId="0"/>
    <xf numFmtId="164" fontId="16" fillId="0" borderId="0" xfId="0" applyNumberFormat="1" applyFont="1" applyFill="1" applyAlignment="1" applyProtection="1">
      <alignment horizontal="left" wrapText="1" shrinkToFit="1"/>
    </xf>
    <xf numFmtId="164" fontId="11" fillId="0" borderId="0" xfId="0" applyNumberFormat="1" applyFont="1" applyFill="1" applyAlignment="1" applyProtection="1">
      <alignment horizontal="left" wrapText="1"/>
    </xf>
    <xf numFmtId="164" fontId="11" fillId="0" borderId="0" xfId="0" applyNumberFormat="1" applyFont="1" applyFill="1" applyAlignment="1" applyProtection="1">
      <alignment horizontal="left"/>
    </xf>
    <xf numFmtId="164" fontId="11" fillId="0" borderId="0" xfId="0" applyNumberFormat="1" applyFont="1" applyFill="1" applyAlignment="1" applyProtection="1">
      <alignment wrapText="1" shrinkToFit="1"/>
    </xf>
    <xf numFmtId="0" fontId="0" fillId="0" borderId="0" xfId="0" applyFont="1" applyFill="1" applyAlignment="1">
      <alignment wrapText="1" shrinkToFit="1"/>
    </xf>
    <xf numFmtId="164" fontId="18" fillId="0" borderId="0" xfId="0" applyNumberFormat="1" applyFont="1" applyFill="1" applyBorder="1" applyAlignment="1" applyProtection="1">
      <alignment horizontal="left"/>
    </xf>
    <xf numFmtId="0" fontId="0" fillId="0" borderId="0" xfId="0" applyBorder="1"/>
    <xf numFmtId="164" fontId="32" fillId="0" borderId="0" xfId="0" applyNumberFormat="1" applyFont="1" applyFill="1" applyBorder="1" applyAlignment="1" applyProtection="1">
      <alignment horizontal="left"/>
    </xf>
    <xf numFmtId="0" fontId="0" fillId="0" borderId="0" xfId="0" applyFont="1" applyFill="1" applyBorder="1"/>
    <xf numFmtId="164" fontId="35" fillId="0" borderId="0" xfId="0" applyNumberFormat="1" applyFont="1" applyFill="1" applyBorder="1" applyAlignment="1" applyProtection="1"/>
    <xf numFmtId="164" fontId="28" fillId="0" borderId="0" xfId="0" applyNumberFormat="1" applyFont="1" applyFill="1" applyBorder="1" applyAlignment="1" applyProtection="1"/>
    <xf numFmtId="164" fontId="31" fillId="0" borderId="0" xfId="0" applyNumberFormat="1" applyFont="1" applyFill="1" applyBorder="1" applyAlignment="1" applyProtection="1"/>
    <xf numFmtId="164" fontId="25" fillId="0" borderId="0" xfId="0" applyNumberFormat="1" applyFont="1" applyFill="1" applyBorder="1" applyAlignment="1" applyProtection="1"/>
    <xf numFmtId="164" fontId="32" fillId="0" borderId="0" xfId="0" applyNumberFormat="1" applyFont="1" applyFill="1" applyBorder="1" applyAlignment="1" applyProtection="1"/>
    <xf numFmtId="164" fontId="14" fillId="0" borderId="0" xfId="0" applyNumberFormat="1" applyFont="1" applyFill="1" applyBorder="1" applyAlignment="1" applyProtection="1"/>
    <xf numFmtId="164" fontId="11" fillId="0" borderId="10" xfId="0" applyNumberFormat="1" applyFont="1" applyFill="1" applyBorder="1" applyAlignment="1" applyProtection="1"/>
    <xf numFmtId="1" fontId="37" fillId="0" borderId="0" xfId="0" applyNumberFormat="1" applyFont="1" applyFill="1" applyBorder="1" applyAlignment="1" applyProtection="1">
      <alignment horizontal="center"/>
    </xf>
    <xf numFmtId="164" fontId="16" fillId="0" borderId="0" xfId="0" applyNumberFormat="1" applyFont="1" applyFill="1" applyBorder="1" applyAlignment="1" applyProtection="1">
      <alignment horizontal="left"/>
    </xf>
    <xf numFmtId="0" fontId="37" fillId="0" borderId="0" xfId="0" applyFont="1" applyFill="1"/>
    <xf numFmtId="164" fontId="16" fillId="0" borderId="0" xfId="0" applyNumberFormat="1" applyFont="1" applyFill="1" applyAlignment="1" applyProtection="1">
      <alignment horizontal="centerContinuous"/>
    </xf>
    <xf numFmtId="0" fontId="37" fillId="0" borderId="0" xfId="0" applyFont="1" applyFill="1" applyAlignment="1">
      <alignment wrapText="1" shrinkToFit="1"/>
    </xf>
    <xf numFmtId="164" fontId="18" fillId="0" borderId="0" xfId="0" applyNumberFormat="1" applyFont="1" applyFill="1" applyBorder="1" applyAlignment="1" applyProtection="1">
      <alignment horizontal="center" vertical="center"/>
    </xf>
    <xf numFmtId="0" fontId="16" fillId="0" borderId="0" xfId="0" applyFont="1" applyFill="1" applyAlignment="1"/>
    <xf numFmtId="0" fontId="16" fillId="0" borderId="0" xfId="0" applyFont="1" applyFill="1" applyAlignment="1" applyProtection="1">
      <alignment horizontal="left"/>
    </xf>
    <xf numFmtId="0" fontId="37" fillId="0" borderId="0" xfId="0" applyFont="1" applyFill="1" applyBorder="1"/>
    <xf numFmtId="0" fontId="37" fillId="0" borderId="0" xfId="0" applyFont="1"/>
    <xf numFmtId="0" fontId="16" fillId="0" borderId="0" xfId="0" applyFont="1" applyFill="1" applyAlignment="1">
      <alignment horizontal="center" vertical="center"/>
    </xf>
    <xf numFmtId="0" fontId="16" fillId="0" borderId="0" xfId="0" applyFont="1" applyFill="1" applyBorder="1" applyAlignment="1">
      <alignment horizontal="left" vertical="center"/>
    </xf>
    <xf numFmtId="164" fontId="37" fillId="0" borderId="0" xfId="0" applyNumberFormat="1" applyFont="1" applyFill="1" applyBorder="1" applyAlignment="1" applyProtection="1">
      <alignment vertical="center"/>
    </xf>
    <xf numFmtId="164" fontId="37" fillId="0" borderId="0" xfId="0" applyNumberFormat="1" applyFont="1" applyFill="1" applyBorder="1" applyAlignment="1" applyProtection="1">
      <alignment horizontal="right"/>
    </xf>
    <xf numFmtId="164" fontId="37" fillId="0" borderId="0" xfId="0" applyNumberFormat="1" applyFont="1" applyFill="1" applyBorder="1" applyAlignment="1" applyProtection="1">
      <alignment horizontal="left"/>
    </xf>
    <xf numFmtId="0" fontId="37" fillId="0" borderId="0" xfId="0" applyFont="1" applyFill="1" applyBorder="1" applyAlignment="1">
      <alignment vertical="center"/>
    </xf>
    <xf numFmtId="164" fontId="36" fillId="0" borderId="0" xfId="0" applyNumberFormat="1" applyFont="1" applyFill="1" applyBorder="1" applyAlignment="1" applyProtection="1">
      <alignment horizontal="center"/>
    </xf>
    <xf numFmtId="49" fontId="37" fillId="0" borderId="0" xfId="0" applyNumberFormat="1" applyFont="1" applyFill="1" applyBorder="1" applyAlignment="1">
      <alignment vertical="center"/>
    </xf>
    <xf numFmtId="164" fontId="16" fillId="0" borderId="0" xfId="0" applyNumberFormat="1" applyFont="1" applyFill="1" applyBorder="1" applyAlignment="1" applyProtection="1">
      <alignment horizontal="left" wrapText="1"/>
    </xf>
    <xf numFmtId="164" fontId="18" fillId="0" borderId="0" xfId="0" applyNumberFormat="1" applyFont="1" applyFill="1" applyAlignment="1" applyProtection="1">
      <alignment horizontal="center"/>
    </xf>
    <xf numFmtId="164" fontId="16" fillId="0" borderId="0" xfId="0" applyNumberFormat="1" applyFont="1" applyFill="1" applyAlignment="1" applyProtection="1">
      <alignment horizontal="center" wrapText="1" shrinkToFit="1"/>
    </xf>
    <xf numFmtId="164" fontId="18" fillId="0" borderId="0" xfId="0" quotePrefix="1" applyNumberFormat="1" applyFont="1" applyFill="1" applyBorder="1" applyAlignment="1" applyProtection="1">
      <alignment horizontal="center"/>
    </xf>
    <xf numFmtId="164" fontId="16" fillId="0" borderId="0" xfId="0" applyNumberFormat="1" applyFont="1" applyFill="1" applyAlignment="1">
      <alignment horizontal="center"/>
    </xf>
    <xf numFmtId="164" fontId="36" fillId="0" borderId="0" xfId="0" quotePrefix="1" applyNumberFormat="1" applyFont="1" applyFill="1" applyBorder="1" applyAlignment="1" applyProtection="1">
      <alignment horizontal="center"/>
    </xf>
    <xf numFmtId="164" fontId="36" fillId="0" borderId="0" xfId="0" applyNumberFormat="1" applyFont="1" applyFill="1" applyBorder="1" applyAlignment="1">
      <alignment horizontal="center"/>
    </xf>
    <xf numFmtId="164" fontId="3" fillId="0" borderId="0" xfId="0" quotePrefix="1" applyNumberFormat="1" applyFont="1" applyFill="1" applyBorder="1" applyAlignment="1" applyProtection="1">
      <alignment horizontal="center"/>
    </xf>
    <xf numFmtId="0" fontId="13" fillId="0" borderId="0" xfId="0" applyFont="1" applyFill="1" applyAlignment="1">
      <alignment horizontal="center"/>
    </xf>
    <xf numFmtId="2" fontId="37" fillId="0" borderId="0" xfId="0" applyNumberFormat="1" applyFont="1" applyBorder="1" applyAlignment="1">
      <alignment horizontal="center"/>
    </xf>
    <xf numFmtId="164" fontId="11" fillId="0" borderId="0" xfId="0" applyNumberFormat="1" applyFont="1" applyFill="1" applyBorder="1" applyAlignment="1" applyProtection="1">
      <alignment wrapText="1" shrinkToFit="1"/>
    </xf>
    <xf numFmtId="0" fontId="0" fillId="0" borderId="0" xfId="0" applyFont="1" applyFill="1" applyBorder="1" applyAlignment="1">
      <alignment wrapText="1" shrinkToFit="1"/>
    </xf>
    <xf numFmtId="0" fontId="0" fillId="0" borderId="0" xfId="0" applyFill="1" applyBorder="1"/>
    <xf numFmtId="164" fontId="11" fillId="0" borderId="0" xfId="0" applyNumberFormat="1" applyFont="1" applyFill="1" applyBorder="1" applyAlignment="1" applyProtection="1">
      <alignment wrapText="1"/>
    </xf>
    <xf numFmtId="2" fontId="37" fillId="0" borderId="0" xfId="0" applyNumberFormat="1" applyFont="1" applyFill="1" applyAlignment="1">
      <alignment horizontal="center"/>
    </xf>
    <xf numFmtId="2" fontId="36" fillId="0" borderId="0" xfId="0" applyNumberFormat="1" applyFont="1" applyFill="1" applyAlignment="1">
      <alignment horizontal="center"/>
    </xf>
    <xf numFmtId="2" fontId="37" fillId="0" borderId="0" xfId="0" applyNumberFormat="1" applyFont="1" applyAlignment="1">
      <alignment horizontal="center"/>
    </xf>
    <xf numFmtId="164" fontId="37" fillId="0" borderId="0" xfId="0" quotePrefix="1" applyNumberFormat="1" applyFont="1" applyFill="1" applyBorder="1" applyAlignment="1" applyProtection="1"/>
    <xf numFmtId="2" fontId="37" fillId="0" borderId="0" xfId="0" applyNumberFormat="1" applyFont="1" applyFill="1" applyBorder="1" applyAlignment="1" applyProtection="1"/>
    <xf numFmtId="2" fontId="16" fillId="0" borderId="0" xfId="0" applyNumberFormat="1" applyFont="1" applyFill="1" applyBorder="1" applyAlignment="1" applyProtection="1">
      <alignment wrapText="1"/>
    </xf>
    <xf numFmtId="164" fontId="11" fillId="0" borderId="0" xfId="0" applyNumberFormat="1" applyFont="1" applyFill="1" applyAlignment="1" applyProtection="1">
      <alignment horizontal="left" wrapText="1" shrinkToFit="1"/>
    </xf>
    <xf numFmtId="164" fontId="16" fillId="0" borderId="0" xfId="0" applyNumberFormat="1" applyFont="1" applyFill="1" applyAlignment="1" applyProtection="1">
      <alignment horizontal="left" wrapText="1" shrinkToFit="1"/>
    </xf>
    <xf numFmtId="164" fontId="11" fillId="0" borderId="0" xfId="0" applyNumberFormat="1" applyFont="1" applyFill="1" applyAlignment="1" applyProtection="1">
      <alignment horizontal="left" wrapText="1"/>
    </xf>
    <xf numFmtId="164" fontId="11" fillId="0" borderId="0" xfId="0" applyNumberFormat="1" applyFont="1" applyFill="1" applyAlignment="1" applyProtection="1">
      <alignment horizontal="left"/>
    </xf>
    <xf numFmtId="164" fontId="11" fillId="0" borderId="0" xfId="0" applyNumberFormat="1" applyFont="1" applyFill="1" applyAlignment="1" applyProtection="1">
      <alignment wrapText="1" shrinkToFit="1"/>
    </xf>
    <xf numFmtId="0" fontId="0" fillId="0" borderId="0" xfId="0" applyFont="1" applyFill="1" applyAlignment="1">
      <alignment wrapText="1" shrinkToFit="1"/>
    </xf>
    <xf numFmtId="164" fontId="16" fillId="0" borderId="0" xfId="0" applyNumberFormat="1" applyFont="1" applyFill="1" applyBorder="1" applyAlignment="1" applyProtection="1">
      <alignment horizontal="center"/>
    </xf>
    <xf numFmtId="164" fontId="11" fillId="0" borderId="0" xfId="0" applyNumberFormat="1" applyFont="1" applyFill="1" applyBorder="1" applyAlignment="1" applyProtection="1">
      <alignment horizontal="left" wrapText="1" shrinkToFit="1"/>
    </xf>
    <xf numFmtId="164" fontId="19" fillId="0" borderId="1" xfId="0" applyNumberFormat="1" applyFont="1" applyFill="1" applyBorder="1" applyAlignment="1" applyProtection="1">
      <alignment horizontal="left"/>
    </xf>
    <xf numFmtId="164" fontId="19" fillId="0" borderId="1" xfId="0" applyNumberFormat="1" applyFont="1" applyFill="1" applyBorder="1" applyAlignment="1" applyProtection="1">
      <alignment vertical="center"/>
    </xf>
    <xf numFmtId="3" fontId="19" fillId="0" borderId="1" xfId="0" applyNumberFormat="1" applyFont="1" applyFill="1" applyBorder="1" applyAlignment="1" applyProtection="1"/>
    <xf numFmtId="164" fontId="19" fillId="0" borderId="1" xfId="0" applyNumberFormat="1" applyFont="1" applyFill="1" applyBorder="1" applyAlignment="1" applyProtection="1"/>
    <xf numFmtId="164" fontId="19" fillId="0" borderId="1" xfId="0" applyNumberFormat="1" applyFont="1" applyFill="1" applyBorder="1" applyAlignment="1" applyProtection="1">
      <alignment horizontal="center"/>
    </xf>
    <xf numFmtId="2" fontId="10" fillId="0" borderId="0" xfId="0" applyNumberFormat="1" applyFont="1" applyFill="1" applyAlignment="1">
      <alignment horizontal="center"/>
    </xf>
    <xf numFmtId="164" fontId="19" fillId="0" borderId="2" xfId="0" applyNumberFormat="1" applyFont="1" applyFill="1" applyBorder="1" applyAlignment="1" applyProtection="1">
      <alignment horizontal="left"/>
    </xf>
    <xf numFmtId="164" fontId="19" fillId="0" borderId="2" xfId="0" applyNumberFormat="1" applyFont="1" applyFill="1" applyBorder="1" applyAlignment="1" applyProtection="1">
      <alignment vertical="center"/>
    </xf>
    <xf numFmtId="3" fontId="19" fillId="0" borderId="2" xfId="0" applyNumberFormat="1" applyFont="1" applyFill="1" applyBorder="1" applyAlignment="1" applyProtection="1"/>
    <xf numFmtId="164" fontId="19" fillId="0" borderId="2" xfId="0" applyNumberFormat="1" applyFont="1" applyFill="1" applyBorder="1" applyAlignment="1" applyProtection="1"/>
    <xf numFmtId="164" fontId="19" fillId="0" borderId="2" xfId="0" applyNumberFormat="1" applyFont="1" applyFill="1" applyBorder="1" applyAlignment="1" applyProtection="1">
      <alignment horizontal="center"/>
    </xf>
    <xf numFmtId="164" fontId="19" fillId="0" borderId="0" xfId="0" applyNumberFormat="1" applyFont="1" applyFill="1" applyAlignment="1" applyProtection="1">
      <alignment horizontal="left"/>
    </xf>
    <xf numFmtId="164" fontId="19" fillId="0" borderId="0" xfId="0" applyNumberFormat="1" applyFont="1" applyFill="1" applyAlignment="1" applyProtection="1">
      <alignment vertical="center"/>
    </xf>
    <xf numFmtId="3" fontId="19" fillId="0" borderId="0" xfId="0" applyNumberFormat="1" applyFont="1" applyFill="1" applyAlignment="1" applyProtection="1"/>
    <xf numFmtId="164" fontId="19" fillId="0" borderId="0" xfId="0" applyNumberFormat="1" applyFont="1" applyFill="1" applyAlignment="1" applyProtection="1"/>
    <xf numFmtId="164" fontId="19" fillId="0" borderId="0" xfId="0" applyNumberFormat="1" applyFont="1" applyFill="1" applyAlignment="1" applyProtection="1">
      <alignment horizontal="center"/>
    </xf>
    <xf numFmtId="0" fontId="12" fillId="0" borderId="1" xfId="0" applyNumberFormat="1" applyFont="1" applyFill="1" applyBorder="1" applyAlignment="1" applyProtection="1">
      <alignment horizontal="left"/>
    </xf>
    <xf numFmtId="164" fontId="12" fillId="0" borderId="0" xfId="0" applyNumberFormat="1" applyFont="1" applyFill="1" applyAlignment="1">
      <alignment horizontal="left"/>
    </xf>
    <xf numFmtId="164" fontId="12" fillId="0" borderId="0" xfId="0" applyNumberFormat="1" applyFont="1" applyFill="1" applyAlignment="1" applyProtection="1">
      <alignment horizontal="centerContinuous" vertical="center"/>
    </xf>
    <xf numFmtId="3" fontId="12" fillId="0" borderId="0" xfId="0" applyNumberFormat="1" applyFont="1" applyFill="1" applyAlignment="1" applyProtection="1">
      <alignment horizontal="centerContinuous"/>
    </xf>
    <xf numFmtId="164" fontId="12" fillId="0" borderId="0" xfId="0" applyNumberFormat="1" applyFont="1" applyFill="1" applyAlignment="1" applyProtection="1">
      <alignment horizontal="centerContinuous"/>
    </xf>
    <xf numFmtId="3" fontId="16" fillId="0" borderId="0" xfId="0" applyNumberFormat="1" applyFont="1" applyFill="1" applyAlignment="1" applyProtection="1">
      <alignment wrapText="1" shrinkToFit="1"/>
    </xf>
    <xf numFmtId="164" fontId="18" fillId="0" borderId="0" xfId="0" applyNumberFormat="1" applyFont="1" applyFill="1" applyAlignment="1" applyProtection="1">
      <alignment horizontal="center" wrapText="1" shrinkToFit="1"/>
    </xf>
    <xf numFmtId="3" fontId="16" fillId="0" borderId="0" xfId="0" applyNumberFormat="1" applyFont="1" applyFill="1" applyAlignment="1" applyProtection="1">
      <alignment horizontal="left" wrapText="1" shrinkToFit="1"/>
    </xf>
    <xf numFmtId="164" fontId="12" fillId="0" borderId="0" xfId="0" applyNumberFormat="1" applyFont="1" applyFill="1" applyAlignment="1" applyProtection="1">
      <alignment horizontal="left" vertical="center"/>
    </xf>
    <xf numFmtId="3" fontId="12" fillId="0" borderId="0" xfId="0" applyNumberFormat="1" applyFont="1" applyFill="1" applyAlignment="1" applyProtection="1">
      <alignment horizontal="left"/>
    </xf>
    <xf numFmtId="164" fontId="19" fillId="0" borderId="3" xfId="0" applyNumberFormat="1" applyFont="1" applyFill="1" applyBorder="1" applyAlignment="1" applyProtection="1">
      <alignment horizontal="left"/>
    </xf>
    <xf numFmtId="164" fontId="19" fillId="0" borderId="4" xfId="0" applyNumberFormat="1" applyFont="1" applyFill="1" applyBorder="1" applyAlignment="1" applyProtection="1">
      <alignment horizontal="centerContinuous" vertical="center"/>
    </xf>
    <xf numFmtId="3" fontId="19" fillId="0" borderId="5" xfId="0" applyNumberFormat="1" applyFont="1" applyFill="1" applyBorder="1" applyAlignment="1" applyProtection="1">
      <alignment horizontal="centerContinuous"/>
    </xf>
    <xf numFmtId="164" fontId="19" fillId="0" borderId="6" xfId="0" applyNumberFormat="1" applyFont="1" applyFill="1" applyBorder="1" applyAlignment="1" applyProtection="1">
      <alignment horizontal="center" vertical="center"/>
    </xf>
    <xf numFmtId="3" fontId="19" fillId="0" borderId="6" xfId="0" applyNumberFormat="1" applyFont="1" applyFill="1" applyBorder="1" applyAlignment="1" applyProtection="1">
      <alignment horizontal="center" vertical="center"/>
    </xf>
    <xf numFmtId="164" fontId="19" fillId="0" borderId="6" xfId="0" applyNumberFormat="1" applyFont="1" applyFill="1" applyBorder="1" applyAlignment="1" applyProtection="1">
      <alignment horizontal="center" vertical="center" wrapText="1" shrinkToFit="1"/>
    </xf>
    <xf numFmtId="164" fontId="19" fillId="0" borderId="3" xfId="0" applyNumberFormat="1" applyFont="1" applyFill="1" applyBorder="1" applyAlignment="1" applyProtection="1">
      <alignment horizontal="center" vertical="center"/>
    </xf>
    <xf numFmtId="164" fontId="19" fillId="0" borderId="3" xfId="0" applyNumberFormat="1" applyFont="1" applyFill="1" applyBorder="1" applyAlignment="1" applyProtection="1">
      <alignment horizontal="center"/>
    </xf>
    <xf numFmtId="4" fontId="19" fillId="0" borderId="7" xfId="0" applyNumberFormat="1" applyFont="1" applyFill="1" applyBorder="1" applyAlignment="1" applyProtection="1">
      <alignment horizontal="center"/>
    </xf>
    <xf numFmtId="164" fontId="12" fillId="0" borderId="0" xfId="0" applyNumberFormat="1" applyFont="1" applyFill="1" applyAlignment="1">
      <alignment vertical="center"/>
    </xf>
    <xf numFmtId="3" fontId="12" fillId="0" borderId="0" xfId="0" applyNumberFormat="1" applyFont="1" applyFill="1" applyAlignment="1"/>
    <xf numFmtId="164" fontId="12" fillId="0" borderId="0" xfId="0" applyNumberFormat="1" applyFont="1" applyFill="1" applyAlignment="1"/>
    <xf numFmtId="164" fontId="19" fillId="0" borderId="0" xfId="0" applyNumberFormat="1" applyFont="1" applyFill="1" applyAlignment="1">
      <alignment horizontal="center"/>
    </xf>
    <xf numFmtId="164" fontId="10" fillId="0" borderId="0" xfId="0" applyNumberFormat="1" applyFont="1" applyFill="1" applyAlignment="1" applyProtection="1"/>
    <xf numFmtId="164" fontId="10" fillId="0" borderId="0" xfId="0" applyNumberFormat="1" applyFont="1" applyFill="1" applyAlignment="1" applyProtection="1">
      <alignment horizontal="left"/>
    </xf>
    <xf numFmtId="164" fontId="34" fillId="0" borderId="0" xfId="0" applyNumberFormat="1" applyFont="1" applyFill="1" applyBorder="1" applyAlignment="1" applyProtection="1">
      <alignment horizontal="center" vertical="center"/>
    </xf>
    <xf numFmtId="3" fontId="34" fillId="0" borderId="0" xfId="0" applyNumberFormat="1" applyFont="1" applyFill="1" applyBorder="1" applyAlignment="1" applyProtection="1">
      <alignment horizontal="center"/>
    </xf>
    <xf numFmtId="164" fontId="34" fillId="0" borderId="0" xfId="0" applyNumberFormat="1" applyFont="1" applyFill="1" applyBorder="1" applyAlignment="1" applyProtection="1">
      <alignment horizontal="center"/>
    </xf>
    <xf numFmtId="164" fontId="12" fillId="0" borderId="0" xfId="0" applyNumberFormat="1" applyFont="1" applyFill="1" applyBorder="1" applyAlignment="1" applyProtection="1">
      <alignment horizontal="left"/>
    </xf>
    <xf numFmtId="164" fontId="10" fillId="0" borderId="0" xfId="0" applyNumberFormat="1" applyFont="1" applyFill="1" applyAlignment="1" applyProtection="1">
      <alignment vertical="center"/>
    </xf>
    <xf numFmtId="3" fontId="10" fillId="0" borderId="0" xfId="0" applyNumberFormat="1" applyFont="1" applyFill="1" applyAlignment="1" applyProtection="1"/>
    <xf numFmtId="164" fontId="34" fillId="0" borderId="0" xfId="0" applyNumberFormat="1" applyFont="1" applyFill="1" applyAlignment="1" applyProtection="1">
      <alignment horizontal="center"/>
    </xf>
    <xf numFmtId="164" fontId="12" fillId="0" borderId="3" xfId="0" applyNumberFormat="1" applyFont="1" applyFill="1" applyBorder="1" applyAlignment="1" applyProtection="1">
      <alignment horizontal="left"/>
    </xf>
    <xf numFmtId="164" fontId="12" fillId="0" borderId="3" xfId="0" applyNumberFormat="1" applyFont="1" applyFill="1" applyBorder="1" applyAlignment="1" applyProtection="1">
      <alignment vertical="center"/>
    </xf>
    <xf numFmtId="3" fontId="12" fillId="0" borderId="3" xfId="0" applyNumberFormat="1" applyFont="1" applyFill="1" applyBorder="1" applyAlignment="1" applyProtection="1">
      <alignment horizontal="center"/>
    </xf>
    <xf numFmtId="164" fontId="12" fillId="0" borderId="3" xfId="0" applyNumberFormat="1" applyFont="1" applyFill="1" applyBorder="1" applyAlignment="1" applyProtection="1">
      <alignment horizontal="right"/>
    </xf>
    <xf numFmtId="164" fontId="12" fillId="0" borderId="3" xfId="0" applyNumberFormat="1" applyFont="1" applyFill="1" applyBorder="1" applyAlignment="1" applyProtection="1">
      <alignment horizontal="center"/>
    </xf>
    <xf numFmtId="164" fontId="41" fillId="0" borderId="3" xfId="0" applyNumberFormat="1" applyFont="1" applyFill="1" applyBorder="1" applyAlignment="1" applyProtection="1">
      <alignment horizontal="center"/>
    </xf>
    <xf numFmtId="3" fontId="12" fillId="0" borderId="3" xfId="0" applyNumberFormat="1" applyFont="1" applyFill="1" applyBorder="1" applyAlignment="1" applyProtection="1"/>
    <xf numFmtId="164" fontId="42" fillId="0" borderId="0" xfId="0" applyNumberFormat="1" applyFont="1" applyFill="1" applyBorder="1" applyAlignment="1" applyProtection="1">
      <alignment vertical="center"/>
    </xf>
    <xf numFmtId="3" fontId="42" fillId="0" borderId="0" xfId="0" applyNumberFormat="1" applyFont="1" applyFill="1" applyBorder="1" applyAlignment="1" applyProtection="1"/>
    <xf numFmtId="164" fontId="42" fillId="0" borderId="0" xfId="0" applyNumberFormat="1" applyFont="1" applyFill="1" applyBorder="1" applyAlignment="1" applyProtection="1">
      <alignment horizontal="right"/>
    </xf>
    <xf numFmtId="164" fontId="42" fillId="0" borderId="0" xfId="0" applyNumberFormat="1" applyFont="1" applyFill="1" applyBorder="1" applyAlignment="1" applyProtection="1">
      <alignment horizontal="center"/>
    </xf>
    <xf numFmtId="164" fontId="43" fillId="0" borderId="0" xfId="0" applyNumberFormat="1" applyFont="1" applyFill="1" applyBorder="1" applyAlignment="1" applyProtection="1">
      <alignment horizontal="center"/>
    </xf>
    <xf numFmtId="3" fontId="12" fillId="0" borderId="0" xfId="0" applyNumberFormat="1" applyFont="1" applyFill="1" applyAlignment="1" applyProtection="1"/>
    <xf numFmtId="0" fontId="4" fillId="0" borderId="0" xfId="0" applyFont="1" applyFill="1" applyAlignment="1" applyProtection="1">
      <alignment horizontal="left"/>
    </xf>
    <xf numFmtId="0" fontId="4" fillId="0" borderId="0" xfId="0" applyFont="1" applyFill="1" applyAlignment="1" applyProtection="1"/>
    <xf numFmtId="0" fontId="44" fillId="0" borderId="3" xfId="0" applyFont="1" applyFill="1" applyBorder="1" applyAlignment="1" applyProtection="1">
      <alignment horizontal="left"/>
    </xf>
    <xf numFmtId="0" fontId="44" fillId="0" borderId="3" xfId="0" applyFont="1" applyFill="1" applyBorder="1" applyAlignment="1" applyProtection="1">
      <alignment vertical="center"/>
    </xf>
    <xf numFmtId="3" fontId="44" fillId="0" borderId="3" xfId="0" applyNumberFormat="1" applyFont="1" applyFill="1" applyBorder="1" applyAlignment="1" applyProtection="1"/>
    <xf numFmtId="0" fontId="44" fillId="0" borderId="3" xfId="0" applyFont="1" applyFill="1" applyBorder="1" applyAlignment="1" applyProtection="1">
      <alignment horizontal="right"/>
    </xf>
    <xf numFmtId="1" fontId="44" fillId="0" borderId="3" xfId="0" applyNumberFormat="1" applyFont="1" applyFill="1" applyBorder="1" applyAlignment="1" applyProtection="1">
      <alignment horizontal="center"/>
    </xf>
    <xf numFmtId="164" fontId="46" fillId="0" borderId="3" xfId="0" applyNumberFormat="1" applyFont="1" applyFill="1" applyBorder="1" applyAlignment="1" applyProtection="1">
      <alignment horizontal="center"/>
    </xf>
    <xf numFmtId="0" fontId="47" fillId="0" borderId="0" xfId="0" applyFont="1" applyFill="1"/>
    <xf numFmtId="0" fontId="47" fillId="0" borderId="0" xfId="0" applyFont="1"/>
    <xf numFmtId="0" fontId="44" fillId="0" borderId="3" xfId="0" applyFont="1" applyFill="1" applyBorder="1" applyAlignment="1" applyProtection="1">
      <alignment horizontal="center"/>
    </xf>
    <xf numFmtId="0" fontId="12" fillId="0" borderId="0" xfId="0" applyFont="1" applyFill="1" applyBorder="1" applyAlignment="1" applyProtection="1">
      <alignment horizontal="left"/>
    </xf>
    <xf numFmtId="0" fontId="12" fillId="0" borderId="0" xfId="0" applyFont="1" applyFill="1" applyBorder="1" applyAlignment="1" applyProtection="1">
      <alignment vertical="center"/>
    </xf>
    <xf numFmtId="3" fontId="12" fillId="0" borderId="0" xfId="0" applyNumberFormat="1" applyFont="1" applyFill="1" applyBorder="1" applyAlignment="1" applyProtection="1"/>
    <xf numFmtId="0" fontId="12" fillId="0" borderId="0" xfId="0" applyFont="1" applyFill="1" applyBorder="1" applyAlignment="1" applyProtection="1">
      <alignment horizontal="right"/>
    </xf>
    <xf numFmtId="0" fontId="12" fillId="0" borderId="0" xfId="0" applyFont="1" applyFill="1" applyBorder="1" applyAlignment="1" applyProtection="1">
      <alignment horizontal="center"/>
    </xf>
    <xf numFmtId="0" fontId="12" fillId="0" borderId="6" xfId="0" applyFont="1" applyFill="1" applyBorder="1" applyAlignment="1" applyProtection="1">
      <alignment horizontal="left"/>
    </xf>
    <xf numFmtId="0" fontId="12" fillId="0" borderId="3" xfId="0" applyFont="1" applyFill="1" applyBorder="1" applyAlignment="1" applyProtection="1">
      <alignment vertical="center"/>
    </xf>
    <xf numFmtId="0" fontId="12" fillId="0" borderId="7" xfId="0" applyFont="1" applyFill="1" applyBorder="1" applyAlignment="1" applyProtection="1">
      <alignment horizontal="right" vertical="center"/>
    </xf>
    <xf numFmtId="1" fontId="12" fillId="0" borderId="3" xfId="0" applyNumberFormat="1" applyFont="1" applyFill="1" applyBorder="1" applyAlignment="1" applyProtection="1">
      <alignment horizontal="center"/>
    </xf>
    <xf numFmtId="0" fontId="12" fillId="0" borderId="3" xfId="0" applyFont="1" applyFill="1" applyBorder="1" applyAlignment="1" applyProtection="1">
      <alignment horizontal="right"/>
    </xf>
    <xf numFmtId="0" fontId="12" fillId="0" borderId="3" xfId="0" applyFont="1" applyFill="1" applyBorder="1" applyAlignment="1" applyProtection="1">
      <alignment horizontal="left"/>
    </xf>
    <xf numFmtId="0" fontId="12" fillId="0" borderId="3" xfId="0" applyFont="1" applyFill="1" applyBorder="1" applyAlignment="1" applyProtection="1">
      <alignment horizontal="center"/>
    </xf>
    <xf numFmtId="0" fontId="12" fillId="0" borderId="0" xfId="0" applyFont="1" applyFill="1" applyBorder="1" applyAlignment="1" applyProtection="1">
      <alignment horizontal="right" vertical="center"/>
    </xf>
    <xf numFmtId="0" fontId="12" fillId="0" borderId="0" xfId="0" applyFont="1" applyFill="1" applyAlignment="1"/>
    <xf numFmtId="0" fontId="12" fillId="0" borderId="0" xfId="0" applyFont="1" applyFill="1" applyAlignment="1">
      <alignment vertical="center"/>
    </xf>
    <xf numFmtId="0" fontId="12" fillId="0" borderId="0" xfId="0" applyFont="1" applyFill="1" applyBorder="1" applyAlignment="1"/>
    <xf numFmtId="164" fontId="19" fillId="0" borderId="0" xfId="0" applyNumberFormat="1" applyFont="1" applyFill="1" applyBorder="1" applyAlignment="1" applyProtection="1">
      <alignment horizontal="left"/>
    </xf>
    <xf numFmtId="164" fontId="19" fillId="0" borderId="0" xfId="0" applyNumberFormat="1" applyFont="1" applyFill="1" applyBorder="1" applyAlignment="1" applyProtection="1">
      <alignment horizontal="center" vertical="center"/>
    </xf>
    <xf numFmtId="3" fontId="19" fillId="0" borderId="0" xfId="0" applyNumberFormat="1" applyFont="1" applyFill="1" applyBorder="1" applyAlignment="1" applyProtection="1">
      <alignment horizontal="center"/>
    </xf>
    <xf numFmtId="164" fontId="12" fillId="0" borderId="0" xfId="0" applyNumberFormat="1" applyFont="1" applyFill="1" applyBorder="1" applyAlignment="1" applyProtection="1">
      <alignment horizontal="right"/>
    </xf>
    <xf numFmtId="164" fontId="12" fillId="0" borderId="0" xfId="0" quotePrefix="1" applyNumberFormat="1" applyFont="1" applyFill="1" applyBorder="1" applyAlignment="1" applyProtection="1">
      <alignment horizontal="right"/>
    </xf>
    <xf numFmtId="164" fontId="19" fillId="0" borderId="0" xfId="0" quotePrefix="1" applyNumberFormat="1" applyFont="1" applyFill="1" applyBorder="1" applyAlignment="1" applyProtection="1">
      <alignment horizontal="center"/>
    </xf>
    <xf numFmtId="0" fontId="12" fillId="0" borderId="0" xfId="0" applyFont="1" applyFill="1" applyAlignment="1" applyProtection="1">
      <alignment horizontal="left"/>
    </xf>
    <xf numFmtId="0" fontId="12" fillId="0" borderId="0" xfId="0" applyFont="1" applyFill="1" applyAlignment="1" applyProtection="1">
      <alignment vertical="center"/>
    </xf>
    <xf numFmtId="0" fontId="12" fillId="0" borderId="0" xfId="0" applyFont="1" applyFill="1" applyAlignment="1" applyProtection="1">
      <alignment horizontal="right"/>
    </xf>
    <xf numFmtId="0" fontId="2" fillId="0" borderId="0" xfId="0" applyFont="1" applyFill="1" applyAlignment="1" applyProtection="1"/>
    <xf numFmtId="164" fontId="12" fillId="0" borderId="0" xfId="0" applyNumberFormat="1" applyFont="1" applyFill="1" applyBorder="1" applyAlignment="1" applyProtection="1">
      <alignment vertical="center"/>
    </xf>
    <xf numFmtId="164" fontId="12" fillId="0" borderId="0" xfId="0" applyNumberFormat="1" applyFont="1" applyFill="1" applyBorder="1" applyAlignment="1" applyProtection="1">
      <alignment horizontal="center"/>
    </xf>
    <xf numFmtId="14" fontId="11" fillId="0" borderId="0" xfId="0" applyNumberFormat="1" applyFont="1" applyFill="1" applyAlignment="1" applyProtection="1"/>
    <xf numFmtId="0" fontId="10" fillId="0" borderId="0" xfId="0" applyFont="1" applyFill="1" applyAlignment="1" applyProtection="1"/>
    <xf numFmtId="0" fontId="12" fillId="0" borderId="0" xfId="0" applyFont="1" applyFill="1" applyBorder="1" applyAlignment="1">
      <alignment horizontal="center" vertical="center"/>
    </xf>
    <xf numFmtId="164" fontId="12" fillId="0" borderId="0" xfId="0" applyNumberFormat="1" applyFont="1" applyFill="1" applyBorder="1" applyAlignment="1" applyProtection="1">
      <alignment horizontal="center" vertical="center"/>
    </xf>
    <xf numFmtId="3" fontId="12" fillId="0" borderId="3" xfId="0" applyNumberFormat="1" applyFont="1" applyFill="1" applyBorder="1" applyAlignment="1" applyProtection="1">
      <alignment horizontal="right"/>
    </xf>
    <xf numFmtId="0" fontId="12" fillId="0" borderId="0" xfId="0" quotePrefix="1"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164" fontId="12" fillId="0" borderId="3" xfId="0" quotePrefix="1" applyNumberFormat="1" applyFont="1" applyFill="1" applyBorder="1" applyAlignment="1" applyProtection="1">
      <alignment horizontal="right"/>
    </xf>
    <xf numFmtId="0" fontId="12" fillId="0" borderId="7" xfId="0" applyFont="1" applyFill="1" applyBorder="1" applyAlignment="1" applyProtection="1">
      <alignment horizontal="right"/>
    </xf>
    <xf numFmtId="164" fontId="12" fillId="0" borderId="3" xfId="0" applyNumberFormat="1" applyFont="1" applyFill="1" applyBorder="1" applyAlignment="1" applyProtection="1">
      <alignment horizontal="center" vertical="center"/>
    </xf>
    <xf numFmtId="164" fontId="12" fillId="0" borderId="5" xfId="0" applyNumberFormat="1" applyFont="1" applyFill="1" applyBorder="1" applyAlignment="1">
      <alignment horizontal="left" vertical="center"/>
    </xf>
    <xf numFmtId="3" fontId="12" fillId="0" borderId="5" xfId="0" applyNumberFormat="1" applyFont="1" applyFill="1" applyBorder="1" applyAlignment="1" applyProtection="1"/>
    <xf numFmtId="164" fontId="12" fillId="0" borderId="5" xfId="0" applyNumberFormat="1" applyFont="1" applyFill="1" applyBorder="1" applyAlignment="1" applyProtection="1">
      <alignment horizontal="right"/>
    </xf>
    <xf numFmtId="164" fontId="19" fillId="0" borderId="5" xfId="0" applyNumberFormat="1" applyFont="1" applyFill="1" applyBorder="1" applyAlignment="1" applyProtection="1">
      <alignment horizontal="center"/>
    </xf>
    <xf numFmtId="4" fontId="34" fillId="0" borderId="0" xfId="0" applyNumberFormat="1" applyFont="1" applyFill="1" applyBorder="1" applyAlignment="1">
      <alignment horizontal="center"/>
    </xf>
    <xf numFmtId="0" fontId="12" fillId="0" borderId="7" xfId="0" applyFont="1" applyFill="1" applyBorder="1" applyAlignment="1" applyProtection="1">
      <alignment vertical="center"/>
    </xf>
    <xf numFmtId="3" fontId="12" fillId="0" borderId="3" xfId="0" quotePrefix="1" applyNumberFormat="1" applyFont="1" applyFill="1" applyBorder="1" applyAlignment="1" applyProtection="1">
      <alignment horizontal="center"/>
    </xf>
    <xf numFmtId="0" fontId="12" fillId="0" borderId="3" xfId="0" applyFont="1" applyFill="1" applyBorder="1" applyAlignment="1" applyProtection="1"/>
    <xf numFmtId="0" fontId="44" fillId="0" borderId="7" xfId="0" applyFont="1" applyFill="1" applyBorder="1" applyAlignment="1" applyProtection="1">
      <alignment vertical="center"/>
    </xf>
    <xf numFmtId="3" fontId="44" fillId="0" borderId="3" xfId="0" quotePrefix="1" applyNumberFormat="1" applyFont="1" applyFill="1" applyBorder="1" applyAlignment="1" applyProtection="1">
      <alignment horizontal="center"/>
    </xf>
    <xf numFmtId="0" fontId="44" fillId="0" borderId="3" xfId="0" applyFont="1" applyFill="1" applyBorder="1" applyAlignment="1" applyProtection="1"/>
    <xf numFmtId="3" fontId="12" fillId="0" borderId="0" xfId="0" quotePrefix="1" applyNumberFormat="1" applyFont="1" applyFill="1" applyBorder="1" applyAlignment="1" applyProtection="1">
      <alignment horizontal="center"/>
    </xf>
    <xf numFmtId="164" fontId="51" fillId="0" borderId="0" xfId="0" applyNumberFormat="1" applyFont="1" applyFill="1" applyAlignment="1" applyProtection="1"/>
    <xf numFmtId="3" fontId="12" fillId="0" borderId="3" xfId="0" applyNumberFormat="1" applyFont="1" applyFill="1" applyBorder="1" applyAlignment="1" applyProtection="1">
      <alignment vertical="center"/>
    </xf>
    <xf numFmtId="164" fontId="12" fillId="0" borderId="3" xfId="0" applyNumberFormat="1" applyFont="1" applyFill="1" applyBorder="1" applyAlignment="1" applyProtection="1">
      <alignment horizontal="right" vertical="center"/>
    </xf>
    <xf numFmtId="164" fontId="12" fillId="0" borderId="0" xfId="0" applyNumberFormat="1" applyFont="1" applyFill="1" applyBorder="1" applyAlignment="1" applyProtection="1">
      <alignment horizontal="left" vertical="center"/>
    </xf>
    <xf numFmtId="3" fontId="12" fillId="0" borderId="0" xfId="0" applyNumberFormat="1" applyFont="1" applyFill="1" applyBorder="1" applyAlignment="1" applyProtection="1">
      <alignment vertical="center"/>
    </xf>
    <xf numFmtId="164" fontId="12" fillId="0" borderId="0" xfId="0" applyNumberFormat="1" applyFont="1" applyFill="1" applyBorder="1" applyAlignment="1" applyProtection="1">
      <alignment horizontal="center" vertical="center" wrapText="1"/>
    </xf>
    <xf numFmtId="164" fontId="12" fillId="0" borderId="3" xfId="0" applyNumberFormat="1" applyFont="1" applyFill="1" applyBorder="1" applyAlignment="1" applyProtection="1">
      <alignment horizontal="left" vertical="center"/>
    </xf>
    <xf numFmtId="3" fontId="12" fillId="0" borderId="13" xfId="0" applyNumberFormat="1" applyFont="1" applyFill="1" applyBorder="1" applyAlignment="1" applyProtection="1">
      <alignment vertical="center"/>
    </xf>
    <xf numFmtId="3" fontId="12" fillId="0" borderId="5" xfId="0" applyNumberFormat="1" applyFont="1" applyFill="1" applyBorder="1" applyAlignment="1" applyProtection="1">
      <alignment vertical="center"/>
    </xf>
    <xf numFmtId="3" fontId="12" fillId="0" borderId="0" xfId="0" applyNumberFormat="1" applyFont="1" applyFill="1" applyAlignment="1">
      <alignment vertical="center"/>
    </xf>
    <xf numFmtId="0" fontId="19" fillId="0" borderId="0" xfId="0" applyFont="1" applyFill="1" applyAlignment="1">
      <alignment horizontal="center" vertical="center"/>
    </xf>
    <xf numFmtId="164" fontId="12" fillId="0" borderId="3" xfId="0" applyNumberFormat="1" applyFont="1" applyFill="1" applyBorder="1" applyAlignment="1" applyProtection="1"/>
    <xf numFmtId="164" fontId="12" fillId="0" borderId="13" xfId="0" applyNumberFormat="1" applyFont="1" applyFill="1" applyBorder="1" applyAlignment="1" applyProtection="1">
      <alignment horizontal="left"/>
    </xf>
    <xf numFmtId="164" fontId="12" fillId="0" borderId="13" xfId="0" applyNumberFormat="1" applyFont="1" applyFill="1" applyBorder="1" applyAlignment="1" applyProtection="1">
      <alignment vertical="center"/>
    </xf>
    <xf numFmtId="164" fontId="12" fillId="0" borderId="13" xfId="0" applyNumberFormat="1" applyFont="1" applyFill="1" applyBorder="1" applyAlignment="1" applyProtection="1">
      <alignment horizontal="right"/>
    </xf>
    <xf numFmtId="3" fontId="0" fillId="0" borderId="0" xfId="0" applyNumberFormat="1" applyFill="1"/>
    <xf numFmtId="3" fontId="12" fillId="0" borderId="3" xfId="0" applyNumberFormat="1" applyFont="1" applyFill="1" applyBorder="1" applyAlignment="1"/>
    <xf numFmtId="3" fontId="15" fillId="0" borderId="0" xfId="0" applyNumberFormat="1" applyFont="1" applyFill="1" applyBorder="1" applyAlignment="1" applyProtection="1">
      <alignment horizontal="center"/>
    </xf>
    <xf numFmtId="164" fontId="15" fillId="0" borderId="0" xfId="0" applyNumberFormat="1" applyFont="1" applyFill="1" applyBorder="1" applyAlignment="1" applyProtection="1">
      <alignment horizontal="center"/>
    </xf>
    <xf numFmtId="3" fontId="16" fillId="0" borderId="0" xfId="0" applyNumberFormat="1" applyFont="1" applyFill="1" applyAlignment="1" applyProtection="1"/>
    <xf numFmtId="0" fontId="12" fillId="0" borderId="3" xfId="0" applyFont="1" applyFill="1" applyBorder="1" applyAlignment="1">
      <alignment vertical="center"/>
    </xf>
    <xf numFmtId="3" fontId="0" fillId="0" borderId="0" xfId="0" applyNumberFormat="1" applyFont="1" applyFill="1"/>
    <xf numFmtId="164" fontId="12" fillId="0" borderId="6" xfId="0" applyNumberFormat="1" applyFont="1" applyFill="1" applyBorder="1" applyAlignment="1" applyProtection="1"/>
    <xf numFmtId="164" fontId="12" fillId="0" borderId="0" xfId="0" applyNumberFormat="1" applyFont="1" applyFill="1" applyBorder="1" applyAlignment="1" applyProtection="1">
      <alignment horizontal="center" vertical="center" wrapText="1"/>
    </xf>
    <xf numFmtId="164" fontId="12" fillId="0" borderId="3" xfId="0" applyNumberFormat="1" applyFont="1" applyFill="1" applyBorder="1" applyAlignment="1" applyProtection="1">
      <alignment horizontal="center" vertical="center"/>
    </xf>
    <xf numFmtId="3" fontId="15" fillId="0" borderId="6" xfId="0" applyNumberFormat="1" applyFont="1" applyFill="1" applyBorder="1" applyAlignment="1" applyProtection="1"/>
    <xf numFmtId="3" fontId="15" fillId="0" borderId="0" xfId="0" applyNumberFormat="1" applyFont="1" applyFill="1" applyBorder="1" applyAlignment="1" applyProtection="1"/>
    <xf numFmtId="4" fontId="34" fillId="0" borderId="0" xfId="0" applyNumberFormat="1" applyFont="1" applyBorder="1" applyAlignment="1">
      <alignment horizontal="center"/>
    </xf>
    <xf numFmtId="164" fontId="12" fillId="0" borderId="5" xfId="0" applyNumberFormat="1" applyFont="1" applyFill="1" applyBorder="1" applyAlignment="1" applyProtection="1">
      <alignment vertical="center"/>
    </xf>
    <xf numFmtId="0" fontId="12" fillId="0" borderId="3" xfId="0" applyFont="1" applyFill="1" applyBorder="1" applyAlignment="1">
      <alignment horizontal="left" vertical="center"/>
    </xf>
    <xf numFmtId="3" fontId="12" fillId="0" borderId="3" xfId="0" quotePrefix="1" applyNumberFormat="1" applyFont="1" applyFill="1" applyBorder="1" applyAlignment="1" applyProtection="1">
      <alignment horizontal="right"/>
    </xf>
    <xf numFmtId="3" fontId="12" fillId="0" borderId="3" xfId="0" quotePrefix="1" applyNumberFormat="1" applyFont="1" applyFill="1" applyBorder="1" applyAlignment="1" applyProtection="1">
      <alignment horizontal="right" vertical="center"/>
    </xf>
    <xf numFmtId="3" fontId="12" fillId="0" borderId="0" xfId="0" quotePrefix="1" applyNumberFormat="1" applyFont="1" applyFill="1" applyBorder="1" applyAlignment="1" applyProtection="1">
      <alignment horizontal="right" vertical="center"/>
    </xf>
    <xf numFmtId="164" fontId="12" fillId="0" borderId="0" xfId="0" applyNumberFormat="1" applyFont="1" applyFill="1" applyBorder="1" applyAlignment="1" applyProtection="1">
      <alignment horizontal="right" vertical="center"/>
    </xf>
    <xf numFmtId="3" fontId="12" fillId="0" borderId="3" xfId="0" applyNumberFormat="1" applyFont="1" applyFill="1" applyBorder="1" applyAlignment="1" applyProtection="1">
      <alignment horizontal="right" vertical="center"/>
    </xf>
    <xf numFmtId="3" fontId="12" fillId="0" borderId="0" xfId="0" applyNumberFormat="1" applyFont="1" applyFill="1" applyAlignment="1" applyProtection="1">
      <alignment horizontal="right"/>
    </xf>
    <xf numFmtId="0" fontId="12" fillId="0" borderId="0" xfId="0" applyFont="1" applyFill="1" applyAlignment="1">
      <alignment horizontal="left" vertical="center"/>
    </xf>
    <xf numFmtId="3" fontId="12" fillId="0" borderId="0" xfId="0" applyNumberFormat="1" applyFont="1" applyFill="1" applyBorder="1" applyAlignment="1" applyProtection="1">
      <alignment horizontal="right"/>
    </xf>
    <xf numFmtId="164" fontId="12" fillId="0" borderId="3" xfId="0" quotePrefix="1" applyNumberFormat="1" applyFont="1" applyFill="1" applyBorder="1" applyAlignment="1" applyProtection="1">
      <alignment horizontal="center" vertical="center"/>
    </xf>
    <xf numFmtId="3" fontId="10" fillId="0" borderId="0" xfId="0" applyNumberFormat="1" applyFont="1" applyFill="1" applyBorder="1" applyAlignment="1" applyProtection="1"/>
    <xf numFmtId="164" fontId="10" fillId="0" borderId="0" xfId="0" applyNumberFormat="1" applyFont="1" applyFill="1" applyAlignment="1" applyProtection="1">
      <alignment horizontal="right"/>
    </xf>
    <xf numFmtId="3" fontId="10" fillId="0" borderId="0" xfId="0" quotePrefix="1" applyNumberFormat="1" applyFont="1" applyFill="1" applyBorder="1" applyAlignment="1" applyProtection="1">
      <alignment horizontal="center"/>
    </xf>
    <xf numFmtId="164" fontId="10" fillId="0" borderId="0" xfId="0" applyNumberFormat="1" applyFont="1" applyFill="1" applyBorder="1" applyAlignment="1" applyProtection="1">
      <alignment horizontal="center"/>
    </xf>
    <xf numFmtId="164" fontId="34" fillId="0" borderId="0" xfId="0" quotePrefix="1" applyNumberFormat="1" applyFont="1" applyFill="1" applyBorder="1" applyAlignment="1" applyProtection="1">
      <alignment horizontal="center"/>
    </xf>
    <xf numFmtId="164" fontId="10" fillId="0" borderId="5" xfId="0" quotePrefix="1" applyNumberFormat="1" applyFont="1" applyFill="1" applyBorder="1" applyAlignment="1" applyProtection="1">
      <alignment horizontal="left"/>
    </xf>
    <xf numFmtId="3" fontId="10" fillId="0" borderId="5" xfId="0" quotePrefix="1" applyNumberFormat="1" applyFont="1" applyFill="1" applyBorder="1" applyAlignment="1" applyProtection="1">
      <alignment horizontal="left"/>
    </xf>
    <xf numFmtId="164" fontId="10" fillId="0" borderId="5" xfId="0" applyNumberFormat="1" applyFont="1" applyFill="1" applyBorder="1" applyAlignment="1" applyProtection="1">
      <alignment horizontal="right"/>
    </xf>
    <xf numFmtId="164" fontId="34" fillId="0" borderId="5" xfId="0" applyNumberFormat="1" applyFont="1" applyFill="1" applyBorder="1" applyAlignment="1" applyProtection="1">
      <alignment horizontal="center"/>
    </xf>
    <xf numFmtId="164" fontId="10" fillId="0" borderId="0" xfId="0" quotePrefix="1" applyNumberFormat="1" applyFont="1" applyFill="1" applyBorder="1" applyAlignment="1" applyProtection="1">
      <alignment vertical="center"/>
    </xf>
    <xf numFmtId="164" fontId="52" fillId="0" borderId="0" xfId="0" applyNumberFormat="1" applyFont="1" applyFill="1" applyAlignment="1" applyProtection="1"/>
    <xf numFmtId="164" fontId="52" fillId="0" borderId="0" xfId="0" applyNumberFormat="1" applyFont="1" applyFill="1" applyAlignment="1" applyProtection="1">
      <alignment horizontal="left"/>
    </xf>
    <xf numFmtId="164" fontId="53" fillId="0" borderId="0" xfId="0" applyNumberFormat="1" applyFont="1" applyFill="1" applyAlignment="1" applyProtection="1">
      <alignment vertical="center"/>
    </xf>
    <xf numFmtId="3" fontId="53" fillId="0" borderId="0" xfId="0" applyNumberFormat="1" applyFont="1" applyFill="1" applyAlignment="1" applyProtection="1"/>
    <xf numFmtId="164" fontId="53" fillId="0" borderId="0" xfId="0" applyNumberFormat="1" applyFont="1" applyFill="1" applyAlignment="1" applyProtection="1">
      <alignment horizontal="right"/>
    </xf>
    <xf numFmtId="164" fontId="54" fillId="0" borderId="0" xfId="0" applyNumberFormat="1" applyFont="1" applyFill="1" applyAlignment="1" applyProtection="1">
      <alignment horizontal="right"/>
    </xf>
    <xf numFmtId="4" fontId="53" fillId="0" borderId="0" xfId="0" applyNumberFormat="1" applyFont="1" applyFill="1" applyAlignment="1" applyProtection="1">
      <alignment horizontal="right"/>
    </xf>
    <xf numFmtId="4" fontId="54" fillId="0" borderId="0" xfId="0" applyNumberFormat="1" applyFont="1" applyFill="1" applyAlignment="1" applyProtection="1">
      <alignment horizontal="center"/>
    </xf>
    <xf numFmtId="164" fontId="55" fillId="0" borderId="0" xfId="0" applyNumberFormat="1" applyFont="1" applyFill="1" applyBorder="1" applyAlignment="1" applyProtection="1"/>
    <xf numFmtId="164" fontId="53" fillId="0" borderId="0" xfId="0" applyNumberFormat="1" applyFont="1" applyFill="1" applyAlignment="1" applyProtection="1"/>
    <xf numFmtId="164" fontId="53" fillId="0" borderId="0" xfId="0" applyNumberFormat="1" applyFont="1" applyFill="1" applyAlignment="1" applyProtection="1">
      <alignment horizontal="left"/>
    </xf>
    <xf numFmtId="164" fontId="52" fillId="0" borderId="0" xfId="0" applyNumberFormat="1" applyFont="1" applyFill="1" applyBorder="1" applyAlignment="1" applyProtection="1">
      <alignment vertical="center"/>
    </xf>
    <xf numFmtId="3" fontId="52" fillId="0" borderId="0" xfId="0" quotePrefix="1" applyNumberFormat="1" applyFont="1" applyFill="1" applyBorder="1" applyAlignment="1" applyProtection="1">
      <alignment horizontal="right"/>
    </xf>
    <xf numFmtId="164" fontId="52" fillId="0" borderId="0" xfId="0" applyNumberFormat="1" applyFont="1" applyFill="1" applyBorder="1" applyAlignment="1" applyProtection="1">
      <alignment horizontal="right"/>
    </xf>
    <xf numFmtId="164" fontId="54" fillId="0" borderId="0" xfId="0" applyNumberFormat="1" applyFont="1" applyFill="1" applyBorder="1" applyAlignment="1" applyProtection="1">
      <alignment horizontal="right"/>
    </xf>
    <xf numFmtId="4" fontId="52" fillId="0" borderId="0" xfId="0" applyNumberFormat="1" applyFont="1" applyFill="1" applyBorder="1" applyAlignment="1" applyProtection="1">
      <alignment horizontal="right"/>
    </xf>
    <xf numFmtId="4" fontId="54" fillId="0" borderId="0" xfId="0" applyNumberFormat="1" applyFont="1" applyFill="1" applyBorder="1" applyAlignment="1" applyProtection="1">
      <alignment horizontal="center"/>
    </xf>
    <xf numFmtId="164" fontId="53" fillId="0" borderId="0" xfId="0" applyNumberFormat="1" applyFont="1" applyFill="1" applyBorder="1" applyAlignment="1" applyProtection="1"/>
    <xf numFmtId="164" fontId="53" fillId="0" borderId="3" xfId="0" applyNumberFormat="1" applyFont="1" applyFill="1" applyBorder="1" applyAlignment="1" applyProtection="1">
      <alignment horizontal="left"/>
    </xf>
    <xf numFmtId="3" fontId="53" fillId="0" borderId="3" xfId="0" applyNumberFormat="1" applyFont="1" applyFill="1" applyBorder="1" applyAlignment="1" applyProtection="1"/>
    <xf numFmtId="164" fontId="52" fillId="0" borderId="3" xfId="0" applyNumberFormat="1" applyFont="1" applyFill="1" applyBorder="1" applyAlignment="1" applyProtection="1">
      <alignment horizontal="right"/>
    </xf>
    <xf numFmtId="164" fontId="54" fillId="0" borderId="3" xfId="0" applyNumberFormat="1" applyFont="1" applyFill="1" applyBorder="1" applyAlignment="1" applyProtection="1">
      <alignment horizontal="right"/>
    </xf>
    <xf numFmtId="4" fontId="56" fillId="0" borderId="3" xfId="0" applyNumberFormat="1" applyFont="1" applyFill="1" applyBorder="1" applyAlignment="1" applyProtection="1">
      <alignment horizontal="right"/>
    </xf>
    <xf numFmtId="164" fontId="52" fillId="0" borderId="17" xfId="0" applyNumberFormat="1" applyFont="1" applyFill="1" applyBorder="1" applyAlignment="1" applyProtection="1">
      <alignment vertical="center"/>
    </xf>
    <xf numFmtId="3" fontId="52" fillId="0" borderId="17" xfId="0" quotePrefix="1" applyNumberFormat="1" applyFont="1" applyFill="1" applyBorder="1" applyAlignment="1" applyProtection="1">
      <alignment horizontal="right"/>
    </xf>
    <xf numFmtId="164" fontId="52" fillId="0" borderId="17" xfId="0" applyNumberFormat="1" applyFont="1" applyFill="1" applyBorder="1" applyAlignment="1" applyProtection="1">
      <alignment horizontal="right"/>
    </xf>
    <xf numFmtId="164" fontId="55" fillId="0" borderId="17" xfId="0" quotePrefix="1" applyNumberFormat="1" applyFont="1" applyFill="1" applyBorder="1" applyAlignment="1" applyProtection="1">
      <alignment horizontal="right"/>
    </xf>
    <xf numFmtId="4" fontId="52" fillId="0" borderId="17" xfId="0" applyNumberFormat="1" applyFont="1" applyFill="1" applyBorder="1" applyAlignment="1" applyProtection="1">
      <alignment horizontal="right"/>
    </xf>
    <xf numFmtId="164" fontId="55" fillId="0" borderId="17" xfId="0" quotePrefix="1" applyNumberFormat="1" applyFont="1" applyFill="1" applyBorder="1" applyAlignment="1" applyProtection="1">
      <alignment horizontal="center"/>
    </xf>
    <xf numFmtId="4" fontId="56" fillId="0" borderId="3" xfId="0" applyNumberFormat="1" applyFont="1" applyFill="1" applyBorder="1" applyAlignment="1" applyProtection="1">
      <alignment horizontal="right"/>
      <protection locked="0"/>
    </xf>
    <xf numFmtId="164" fontId="54" fillId="0" borderId="0" xfId="0" applyNumberFormat="1" applyFont="1" applyFill="1" applyBorder="1" applyAlignment="1" applyProtection="1">
      <alignment horizontal="center"/>
    </xf>
    <xf numFmtId="0" fontId="53" fillId="0" borderId="0" xfId="0" applyFont="1" applyFill="1" applyBorder="1" applyAlignment="1" applyProtection="1">
      <alignment vertical="center"/>
    </xf>
    <xf numFmtId="164" fontId="55" fillId="0" borderId="0" xfId="0" quotePrefix="1" applyNumberFormat="1" applyFont="1" applyFill="1" applyBorder="1" applyAlignment="1" applyProtection="1">
      <alignment horizontal="right"/>
    </xf>
    <xf numFmtId="4" fontId="53" fillId="0" borderId="0" xfId="0" applyNumberFormat="1" applyFont="1" applyFill="1" applyBorder="1" applyAlignment="1" applyProtection="1">
      <alignment vertical="center"/>
    </xf>
    <xf numFmtId="164" fontId="55" fillId="0" borderId="0" xfId="0" quotePrefix="1" applyNumberFormat="1" applyFont="1" applyFill="1" applyBorder="1" applyAlignment="1" applyProtection="1">
      <alignment horizontal="center"/>
    </xf>
    <xf numFmtId="164" fontId="53" fillId="0" borderId="0" xfId="0" quotePrefix="1" applyNumberFormat="1" applyFont="1" applyFill="1" applyBorder="1" applyAlignment="1" applyProtection="1">
      <alignment horizontal="left"/>
    </xf>
    <xf numFmtId="3" fontId="52" fillId="0" borderId="0" xfId="0" quotePrefix="1" applyNumberFormat="1" applyFont="1" applyFill="1" applyBorder="1" applyAlignment="1" applyProtection="1">
      <alignment horizontal="center"/>
    </xf>
    <xf numFmtId="164" fontId="52" fillId="0" borderId="0" xfId="0" applyNumberFormat="1" applyFont="1" applyFill="1" applyAlignment="1" applyProtection="1">
      <alignment vertical="center"/>
    </xf>
    <xf numFmtId="3" fontId="52" fillId="0" borderId="0" xfId="0" applyNumberFormat="1" applyFont="1" applyFill="1" applyAlignment="1" applyProtection="1"/>
    <xf numFmtId="0" fontId="54" fillId="0" borderId="0" xfId="0" applyFont="1" applyFill="1" applyAlignment="1" applyProtection="1">
      <alignment horizontal="right" vertical="center"/>
    </xf>
    <xf numFmtId="4" fontId="52" fillId="0" borderId="0" xfId="0" applyNumberFormat="1" applyFont="1" applyFill="1" applyAlignment="1" applyProtection="1"/>
    <xf numFmtId="0" fontId="54" fillId="0" borderId="0" xfId="0" applyFont="1" applyFill="1" applyAlignment="1" applyProtection="1">
      <alignment horizontal="center" vertical="center"/>
    </xf>
    <xf numFmtId="0" fontId="52" fillId="0" borderId="0" xfId="0" applyFont="1" applyFill="1" applyBorder="1" applyAlignment="1" applyProtection="1">
      <alignment vertical="center"/>
    </xf>
    <xf numFmtId="3" fontId="52" fillId="0" borderId="0" xfId="0" applyNumberFormat="1" applyFont="1" applyFill="1" applyBorder="1" applyAlignment="1" applyProtection="1"/>
    <xf numFmtId="164" fontId="55" fillId="0" borderId="0" xfId="0" applyNumberFormat="1" applyFont="1" applyFill="1" applyBorder="1" applyAlignment="1" applyProtection="1">
      <alignment horizontal="right"/>
    </xf>
    <xf numFmtId="164" fontId="55" fillId="0" borderId="0" xfId="0" applyNumberFormat="1" applyFont="1" applyFill="1" applyBorder="1" applyAlignment="1" applyProtection="1">
      <alignment horizontal="center"/>
    </xf>
    <xf numFmtId="164" fontId="34" fillId="0" borderId="3" xfId="0" applyNumberFormat="1" applyFont="1" applyFill="1" applyBorder="1" applyAlignment="1" applyProtection="1">
      <alignment horizontal="center"/>
    </xf>
    <xf numFmtId="0" fontId="57" fillId="0" borderId="3" xfId="0" applyFont="1" applyFill="1" applyBorder="1" applyAlignment="1">
      <alignment horizontal="left" vertical="center"/>
    </xf>
    <xf numFmtId="0" fontId="11" fillId="0" borderId="3" xfId="0" applyFont="1" applyFill="1" applyBorder="1" applyAlignment="1">
      <alignment horizontal="left" vertical="center"/>
    </xf>
    <xf numFmtId="3" fontId="11" fillId="0" borderId="3" xfId="0" applyNumberFormat="1" applyFont="1" applyFill="1" applyBorder="1" applyAlignment="1">
      <alignment horizontal="left" vertical="center"/>
    </xf>
    <xf numFmtId="0" fontId="11" fillId="0" borderId="3" xfId="0" applyFont="1" applyFill="1" applyBorder="1" applyAlignment="1">
      <alignment horizontal="right" vertical="center"/>
    </xf>
    <xf numFmtId="164" fontId="10" fillId="0" borderId="3" xfId="0" applyNumberFormat="1" applyFont="1" applyFill="1" applyBorder="1" applyAlignment="1" applyProtection="1">
      <alignment horizontal="right"/>
    </xf>
    <xf numFmtId="3" fontId="10" fillId="0" borderId="0" xfId="0" applyNumberFormat="1" applyFont="1" applyFill="1" applyBorder="1" applyAlignment="1" applyProtection="1">
      <alignment horizontal="right"/>
    </xf>
    <xf numFmtId="3" fontId="12" fillId="0" borderId="3" xfId="0" applyNumberFormat="1" applyFont="1" applyFill="1" applyBorder="1" applyAlignment="1">
      <alignment horizontal="left" vertical="center"/>
    </xf>
    <xf numFmtId="0" fontId="12" fillId="0" borderId="3" xfId="0" applyFont="1" applyFill="1" applyBorder="1" applyAlignment="1">
      <alignment horizontal="right" vertical="center"/>
    </xf>
    <xf numFmtId="164" fontId="10" fillId="0" borderId="3" xfId="0" applyNumberFormat="1" applyFont="1" applyFill="1" applyBorder="1" applyAlignment="1" applyProtection="1">
      <alignment horizontal="right" vertical="center"/>
    </xf>
    <xf numFmtId="164" fontId="34" fillId="0" borderId="3" xfId="0" applyNumberFormat="1" applyFont="1" applyFill="1" applyBorder="1" applyAlignment="1" applyProtection="1">
      <alignment horizontal="center" vertical="center"/>
    </xf>
    <xf numFmtId="3" fontId="18" fillId="0" borderId="0" xfId="0" applyNumberFormat="1" applyFont="1" applyFill="1" applyAlignment="1" applyProtection="1">
      <alignment horizontal="left"/>
    </xf>
    <xf numFmtId="164" fontId="10" fillId="0" borderId="3" xfId="0" applyNumberFormat="1" applyFont="1" applyFill="1" applyBorder="1" applyAlignment="1" applyProtection="1">
      <alignment horizontal="left" vertical="center"/>
    </xf>
    <xf numFmtId="3" fontId="10" fillId="0" borderId="0" xfId="0" applyNumberFormat="1" applyFont="1" applyFill="1" applyAlignment="1" applyProtection="1">
      <alignment horizontal="right"/>
    </xf>
    <xf numFmtId="164" fontId="35" fillId="0" borderId="0" xfId="0" applyNumberFormat="1" applyFont="1" applyFill="1" applyAlignment="1" applyProtection="1"/>
    <xf numFmtId="0" fontId="12" fillId="0" borderId="0" xfId="0" applyFont="1" applyFill="1" applyBorder="1" applyAlignment="1">
      <alignment horizontal="left" vertical="center"/>
    </xf>
    <xf numFmtId="3" fontId="12" fillId="0" borderId="0" xfId="0" applyNumberFormat="1" applyFont="1" applyFill="1" applyBorder="1" applyAlignment="1">
      <alignment horizontal="left" vertical="center"/>
    </xf>
    <xf numFmtId="0" fontId="12" fillId="0" borderId="0" xfId="0" applyFont="1" applyFill="1" applyBorder="1" applyAlignment="1">
      <alignment horizontal="right" vertical="center"/>
    </xf>
    <xf numFmtId="164" fontId="3" fillId="0" borderId="0" xfId="0" applyNumberFormat="1" applyFont="1" applyFill="1" applyAlignment="1" applyProtection="1">
      <alignment horizontal="left"/>
    </xf>
    <xf numFmtId="164" fontId="4" fillId="0" borderId="0" xfId="0" applyNumberFormat="1" applyFont="1" applyFill="1" applyAlignment="1" applyProtection="1"/>
    <xf numFmtId="0" fontId="12" fillId="0" borderId="3" xfId="0" applyFont="1" applyFill="1" applyBorder="1" applyAlignment="1">
      <alignment horizontal="center" vertical="center"/>
    </xf>
    <xf numFmtId="164" fontId="10" fillId="0" borderId="3" xfId="0" applyNumberFormat="1" applyFont="1" applyFill="1" applyBorder="1" applyAlignment="1" applyProtection="1">
      <alignment horizontal="center"/>
    </xf>
    <xf numFmtId="164" fontId="4" fillId="0" borderId="0" xfId="0" applyNumberFormat="1" applyFont="1" applyFill="1" applyAlignment="1" applyProtection="1">
      <alignment horizontal="left"/>
    </xf>
    <xf numFmtId="164" fontId="10" fillId="0" borderId="3" xfId="0" applyNumberFormat="1" applyFont="1" applyFill="1" applyBorder="1" applyAlignment="1" applyProtection="1">
      <alignment horizontal="left"/>
    </xf>
    <xf numFmtId="164" fontId="10" fillId="0" borderId="3" xfId="0" applyNumberFormat="1" applyFont="1" applyFill="1" applyBorder="1" applyAlignment="1" applyProtection="1">
      <alignment vertical="center"/>
    </xf>
    <xf numFmtId="164" fontId="10" fillId="0" borderId="3" xfId="0" applyNumberFormat="1" applyFont="1" applyFill="1" applyBorder="1" applyAlignment="1">
      <alignment horizontal="right"/>
    </xf>
    <xf numFmtId="164" fontId="10" fillId="0" borderId="3" xfId="0" quotePrefix="1" applyNumberFormat="1" applyFont="1" applyFill="1" applyBorder="1" applyAlignment="1" applyProtection="1">
      <alignment horizontal="center"/>
    </xf>
    <xf numFmtId="164" fontId="10" fillId="0" borderId="0" xfId="0" applyNumberFormat="1" applyFont="1" applyFill="1" applyBorder="1" applyAlignment="1" applyProtection="1">
      <alignment horizontal="left" vertical="center"/>
    </xf>
    <xf numFmtId="0" fontId="0" fillId="0" borderId="0" xfId="0" applyFont="1" applyFill="1" applyAlignment="1">
      <alignment horizontal="right"/>
    </xf>
    <xf numFmtId="164" fontId="10" fillId="0" borderId="0" xfId="0" applyNumberFormat="1" applyFont="1" applyFill="1" applyBorder="1" applyAlignment="1" applyProtection="1">
      <alignment horizontal="left"/>
    </xf>
    <xf numFmtId="3" fontId="10" fillId="0" borderId="0" xfId="0" applyNumberFormat="1" applyFont="1" applyFill="1" applyAlignment="1">
      <alignment vertical="center"/>
    </xf>
    <xf numFmtId="0" fontId="10" fillId="0" borderId="0" xfId="0" applyFont="1" applyFill="1" applyAlignment="1">
      <alignment vertical="center"/>
    </xf>
    <xf numFmtId="0" fontId="19" fillId="0" borderId="3" xfId="0" applyFont="1" applyFill="1" applyBorder="1" applyAlignment="1">
      <alignment horizontal="center" vertical="center"/>
    </xf>
    <xf numFmtId="164" fontId="10" fillId="0" borderId="5" xfId="0" applyNumberFormat="1" applyFont="1" applyFill="1" applyBorder="1" applyAlignment="1" applyProtection="1">
      <alignment vertical="center"/>
    </xf>
    <xf numFmtId="3" fontId="10" fillId="0" borderId="5" xfId="0" applyNumberFormat="1" applyFont="1" applyFill="1" applyBorder="1" applyAlignment="1" applyProtection="1"/>
    <xf numFmtId="164" fontId="10" fillId="0" borderId="5" xfId="0" applyNumberFormat="1" applyFont="1" applyFill="1" applyBorder="1" applyAlignment="1" applyProtection="1">
      <alignment horizontal="center"/>
    </xf>
    <xf numFmtId="164" fontId="10" fillId="0" borderId="0" xfId="0" applyNumberFormat="1" applyFont="1" applyFill="1" applyAlignment="1">
      <alignment vertical="center"/>
    </xf>
    <xf numFmtId="164" fontId="10" fillId="0" borderId="0" xfId="0" applyNumberFormat="1" applyFont="1" applyFill="1" applyAlignment="1" applyProtection="1">
      <alignment horizontal="center"/>
    </xf>
    <xf numFmtId="9" fontId="10" fillId="0" borderId="0" xfId="0" applyNumberFormat="1" applyFont="1" applyFill="1" applyBorder="1" applyAlignment="1" applyProtection="1">
      <alignment horizontal="center"/>
    </xf>
    <xf numFmtId="3" fontId="10" fillId="0" borderId="5" xfId="0" quotePrefix="1" applyNumberFormat="1" applyFont="1" applyFill="1" applyBorder="1" applyAlignment="1" applyProtection="1">
      <alignment horizontal="center"/>
    </xf>
    <xf numFmtId="164" fontId="34" fillId="0" borderId="5" xfId="0" quotePrefix="1" applyNumberFormat="1" applyFont="1" applyFill="1" applyBorder="1" applyAlignment="1" applyProtection="1">
      <alignment horizontal="center"/>
    </xf>
    <xf numFmtId="9" fontId="10" fillId="0" borderId="0" xfId="1" applyFont="1" applyFill="1" applyBorder="1" applyAlignment="1" applyProtection="1">
      <alignment horizontal="right"/>
    </xf>
    <xf numFmtId="3" fontId="16" fillId="0" borderId="0" xfId="0" applyNumberFormat="1" applyFont="1" applyFill="1" applyBorder="1" applyAlignment="1" applyProtection="1">
      <alignment horizontal="center"/>
    </xf>
    <xf numFmtId="0" fontId="58" fillId="0" borderId="0" xfId="0" applyFont="1" applyFill="1" applyAlignment="1">
      <alignment horizontal="center" vertical="center"/>
    </xf>
    <xf numFmtId="3" fontId="10" fillId="0" borderId="0" xfId="0" applyNumberFormat="1" applyFont="1" applyFill="1" applyBorder="1" applyAlignment="1" applyProtection="1">
      <alignment horizontal="center"/>
    </xf>
    <xf numFmtId="0" fontId="34" fillId="0" borderId="0" xfId="0" applyFont="1" applyFill="1" applyAlignment="1">
      <alignment horizontal="center" vertical="center"/>
    </xf>
    <xf numFmtId="3" fontId="12" fillId="0" borderId="0" xfId="0" applyNumberFormat="1" applyFont="1" applyFill="1" applyBorder="1" applyAlignment="1" applyProtection="1">
      <alignment horizontal="center"/>
    </xf>
    <xf numFmtId="3" fontId="12" fillId="0" borderId="3" xfId="0" applyNumberFormat="1" applyFont="1" applyFill="1" applyBorder="1" applyAlignment="1">
      <alignment horizontal="right" vertical="center"/>
    </xf>
    <xf numFmtId="49" fontId="12" fillId="0" borderId="3" xfId="0" applyNumberFormat="1" applyFont="1" applyFill="1" applyBorder="1" applyAlignment="1">
      <alignment horizontal="center" vertical="center"/>
    </xf>
    <xf numFmtId="3" fontId="12" fillId="0" borderId="3" xfId="0" applyNumberFormat="1" applyFont="1" applyFill="1" applyBorder="1" applyAlignment="1">
      <alignment vertical="center"/>
    </xf>
    <xf numFmtId="0" fontId="12" fillId="0" borderId="3" xfId="0" applyFont="1" applyFill="1" applyBorder="1" applyAlignment="1">
      <alignment horizontal="center"/>
    </xf>
    <xf numFmtId="0" fontId="42" fillId="0" borderId="0" xfId="0" applyFont="1" applyFill="1"/>
    <xf numFmtId="3" fontId="12" fillId="0" borderId="0" xfId="0" applyNumberFormat="1" applyFont="1" applyFill="1" applyBorder="1" applyAlignment="1">
      <alignment vertical="center"/>
    </xf>
    <xf numFmtId="0" fontId="12" fillId="0" borderId="0" xfId="0" applyFont="1" applyFill="1" applyBorder="1" applyAlignment="1">
      <alignment vertical="center"/>
    </xf>
    <xf numFmtId="0" fontId="19" fillId="0" borderId="0" xfId="0" applyFont="1" applyFill="1" applyBorder="1" applyAlignment="1">
      <alignment horizontal="center" vertical="center"/>
    </xf>
    <xf numFmtId="0" fontId="12" fillId="0" borderId="0" xfId="0" applyFont="1" applyFill="1" applyAlignment="1">
      <alignment vertical="top"/>
    </xf>
    <xf numFmtId="0" fontId="10" fillId="0" borderId="0" xfId="0" applyFont="1" applyFill="1" applyAlignment="1">
      <alignment vertical="top"/>
    </xf>
    <xf numFmtId="3" fontId="10"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34" fillId="0" borderId="0" xfId="0" applyFont="1" applyFill="1" applyBorder="1" applyAlignment="1">
      <alignment horizontal="center" vertical="center"/>
    </xf>
    <xf numFmtId="164" fontId="12" fillId="0" borderId="3" xfId="0" applyNumberFormat="1" applyFont="1" applyFill="1" applyBorder="1" applyAlignment="1">
      <alignment vertical="center"/>
    </xf>
    <xf numFmtId="3" fontId="12" fillId="0" borderId="6" xfId="0" applyNumberFormat="1" applyFont="1" applyFill="1" applyBorder="1" applyAlignment="1" applyProtection="1"/>
    <xf numFmtId="49" fontId="12" fillId="0" borderId="3" xfId="1" applyNumberFormat="1" applyFont="1" applyFill="1" applyBorder="1" applyAlignment="1" applyProtection="1">
      <alignment horizontal="center"/>
    </xf>
    <xf numFmtId="49" fontId="12" fillId="0" borderId="6" xfId="0" applyNumberFormat="1" applyFont="1" applyFill="1" applyBorder="1" applyAlignment="1" applyProtection="1">
      <alignment horizontal="center"/>
    </xf>
    <xf numFmtId="3" fontId="12" fillId="0" borderId="4" xfId="0" applyNumberFormat="1" applyFont="1" applyFill="1" applyBorder="1" applyAlignment="1" applyProtection="1"/>
    <xf numFmtId="49" fontId="12" fillId="0" borderId="4" xfId="0" applyNumberFormat="1" applyFont="1" applyFill="1" applyBorder="1" applyAlignment="1" applyProtection="1">
      <alignment horizontal="center"/>
    </xf>
    <xf numFmtId="49" fontId="12" fillId="0" borderId="4" xfId="1" applyNumberFormat="1" applyFont="1" applyFill="1" applyBorder="1" applyAlignment="1" applyProtection="1">
      <alignment horizontal="center"/>
    </xf>
    <xf numFmtId="0" fontId="12" fillId="0" borderId="0" xfId="0" applyFont="1" applyFill="1" applyAlignment="1">
      <alignment horizontal="center" vertical="center"/>
    </xf>
    <xf numFmtId="0" fontId="10" fillId="0" borderId="0" xfId="0" applyFont="1" applyFill="1" applyAlignment="1">
      <alignment horizontal="center" vertical="center"/>
    </xf>
    <xf numFmtId="3" fontId="10" fillId="0" borderId="0" xfId="0" applyNumberFormat="1" applyFont="1" applyFill="1" applyAlignment="1">
      <alignment vertical="top"/>
    </xf>
    <xf numFmtId="49" fontId="10" fillId="0" borderId="0" xfId="0" applyNumberFormat="1" applyFont="1" applyFill="1" applyAlignment="1" applyProtection="1">
      <alignment vertical="center"/>
    </xf>
    <xf numFmtId="49" fontId="10" fillId="0" borderId="0" xfId="0" applyNumberFormat="1" applyFont="1" applyFill="1" applyAlignment="1" applyProtection="1">
      <alignment horizontal="right"/>
    </xf>
    <xf numFmtId="49" fontId="34" fillId="0" borderId="0" xfId="0" applyNumberFormat="1" applyFont="1" applyFill="1" applyAlignment="1" applyProtection="1">
      <alignment horizontal="center"/>
    </xf>
    <xf numFmtId="165" fontId="12" fillId="0" borderId="3" xfId="0" applyNumberFormat="1" applyFont="1" applyFill="1" applyBorder="1" applyAlignment="1">
      <alignment horizontal="right" vertical="center"/>
    </xf>
    <xf numFmtId="49" fontId="10" fillId="0" borderId="0" xfId="0" applyNumberFormat="1" applyFont="1" applyFill="1" applyAlignment="1" applyProtection="1">
      <alignment horizontal="center"/>
    </xf>
    <xf numFmtId="4" fontId="20" fillId="0" borderId="0" xfId="0" applyNumberFormat="1" applyFont="1" applyFill="1" applyAlignment="1" applyProtection="1">
      <alignment horizontal="center"/>
    </xf>
    <xf numFmtId="0" fontId="46" fillId="0" borderId="3" xfId="0" applyFont="1" applyFill="1" applyBorder="1" applyAlignment="1">
      <alignment horizontal="center" vertical="center"/>
    </xf>
    <xf numFmtId="0" fontId="12" fillId="0" borderId="13" xfId="0" applyFont="1" applyFill="1" applyBorder="1" applyAlignment="1">
      <alignment horizontal="left" vertical="center"/>
    </xf>
    <xf numFmtId="0" fontId="12" fillId="0" borderId="17" xfId="0" applyFont="1" applyFill="1" applyBorder="1" applyAlignment="1">
      <alignment horizontal="left" vertical="center"/>
    </xf>
    <xf numFmtId="164" fontId="8" fillId="0" borderId="0" xfId="0" applyNumberFormat="1" applyFont="1" applyFill="1" applyBorder="1" applyAlignment="1" applyProtection="1">
      <alignment horizontal="center"/>
    </xf>
    <xf numFmtId="0" fontId="12" fillId="0" borderId="15" xfId="0" applyFont="1" applyFill="1" applyBorder="1" applyAlignment="1">
      <alignment horizontal="left" vertical="center"/>
    </xf>
    <xf numFmtId="3" fontId="10" fillId="0" borderId="0" xfId="0" quotePrefix="1" applyNumberFormat="1" applyFont="1" applyFill="1" applyBorder="1" applyAlignment="1" applyProtection="1">
      <alignment horizontal="right"/>
    </xf>
    <xf numFmtId="164" fontId="42" fillId="0" borderId="0" xfId="0" quotePrefix="1" applyNumberFormat="1" applyFont="1" applyFill="1" applyBorder="1" applyAlignment="1" applyProtection="1">
      <alignment horizontal="right"/>
    </xf>
    <xf numFmtId="164" fontId="37" fillId="0" borderId="0" xfId="0" applyNumberFormat="1" applyFont="1" applyFill="1" applyAlignment="1" applyProtection="1"/>
    <xf numFmtId="164" fontId="42" fillId="0" borderId="0" xfId="0" applyNumberFormat="1" applyFont="1" applyFill="1" applyBorder="1" applyAlignment="1" applyProtection="1">
      <alignment horizontal="left"/>
    </xf>
    <xf numFmtId="164" fontId="42" fillId="0" borderId="0" xfId="0" applyNumberFormat="1" applyFont="1" applyFill="1" applyBorder="1" applyAlignment="1" applyProtection="1"/>
    <xf numFmtId="3" fontId="37" fillId="0" borderId="0" xfId="0" applyNumberFormat="1" applyFont="1" applyFill="1" applyAlignment="1" applyProtection="1"/>
    <xf numFmtId="164" fontId="36" fillId="0" borderId="0" xfId="0" applyNumberFormat="1" applyFont="1" applyFill="1" applyAlignment="1" applyProtection="1">
      <alignment horizontal="center"/>
    </xf>
    <xf numFmtId="164" fontId="42" fillId="0" borderId="3" xfId="0" applyNumberFormat="1" applyFont="1" applyFill="1" applyBorder="1" applyAlignment="1" applyProtection="1">
      <alignment horizontal="left"/>
    </xf>
    <xf numFmtId="3" fontId="42" fillId="0" borderId="4" xfId="0" applyNumberFormat="1" applyFont="1" applyFill="1" applyBorder="1" applyAlignment="1" applyProtection="1"/>
    <xf numFmtId="164" fontId="10" fillId="0" borderId="4" xfId="0" applyNumberFormat="1" applyFont="1" applyFill="1" applyBorder="1" applyAlignment="1" applyProtection="1"/>
    <xf numFmtId="164" fontId="42" fillId="0" borderId="4" xfId="0" applyNumberFormat="1" applyFont="1" applyFill="1" applyBorder="1" applyAlignment="1" applyProtection="1"/>
    <xf numFmtId="164" fontId="43" fillId="0" borderId="3" xfId="0" applyNumberFormat="1" applyFont="1" applyFill="1" applyBorder="1" applyAlignment="1" applyProtection="1">
      <alignment horizontal="center"/>
    </xf>
    <xf numFmtId="164" fontId="12" fillId="0" borderId="5" xfId="0" applyNumberFormat="1" applyFont="1" applyFill="1" applyBorder="1" applyAlignment="1" applyProtection="1"/>
    <xf numFmtId="164" fontId="42" fillId="0" borderId="5" xfId="0" applyNumberFormat="1" applyFont="1" applyFill="1" applyBorder="1" applyAlignment="1" applyProtection="1"/>
    <xf numFmtId="3" fontId="42" fillId="0" borderId="5" xfId="0" applyNumberFormat="1" applyFont="1" applyFill="1" applyBorder="1" applyAlignment="1" applyProtection="1"/>
    <xf numFmtId="164" fontId="36" fillId="0" borderId="5" xfId="0" applyNumberFormat="1" applyFont="1" applyFill="1" applyBorder="1" applyAlignment="1" applyProtection="1">
      <alignment horizontal="center"/>
    </xf>
    <xf numFmtId="164" fontId="10" fillId="0" borderId="0" xfId="0" applyNumberFormat="1" applyFont="1" applyFill="1" applyAlignment="1"/>
    <xf numFmtId="0" fontId="12" fillId="0" borderId="3" xfId="0" applyNumberFormat="1" applyFont="1" applyFill="1" applyBorder="1" applyAlignment="1">
      <alignment horizontal="right" vertical="center"/>
    </xf>
    <xf numFmtId="164" fontId="36" fillId="0" borderId="0" xfId="0" applyNumberFormat="1" applyFont="1" applyFill="1" applyAlignment="1" applyProtection="1"/>
    <xf numFmtId="164" fontId="35" fillId="0" borderId="0" xfId="0" applyNumberFormat="1" applyFont="1" applyFill="1" applyBorder="1" applyAlignment="1"/>
    <xf numFmtId="3" fontId="35" fillId="0" borderId="0" xfId="0" applyNumberFormat="1" applyFont="1" applyFill="1" applyBorder="1" applyAlignment="1"/>
    <xf numFmtId="164" fontId="35" fillId="0" borderId="0" xfId="0" applyNumberFormat="1" applyFont="1" applyFill="1" applyBorder="1" applyAlignment="1">
      <alignment horizontal="right"/>
    </xf>
    <xf numFmtId="3" fontId="11" fillId="0" borderId="0" xfId="0" applyNumberFormat="1" applyFont="1" applyFill="1" applyBorder="1" applyAlignment="1" applyProtection="1"/>
    <xf numFmtId="164" fontId="11" fillId="0" borderId="0" xfId="0" applyNumberFormat="1" applyFont="1" applyFill="1" applyBorder="1" applyAlignment="1" applyProtection="1">
      <alignment horizontal="right"/>
    </xf>
    <xf numFmtId="0" fontId="12" fillId="0" borderId="3" xfId="0" applyFont="1" applyFill="1" applyBorder="1" applyAlignment="1">
      <alignment horizontal="left" vertical="center" wrapText="1"/>
    </xf>
    <xf numFmtId="0" fontId="12" fillId="0" borderId="0" xfId="0" applyNumberFormat="1" applyFont="1" applyFill="1" applyBorder="1" applyAlignment="1">
      <alignment horizontal="right" vertical="center"/>
    </xf>
    <xf numFmtId="164" fontId="12" fillId="0" borderId="3" xfId="0" applyNumberFormat="1" applyFont="1" applyFill="1" applyBorder="1" applyAlignment="1" applyProtection="1">
      <alignment horizontal="center" vertical="center" wrapText="1"/>
    </xf>
    <xf numFmtId="9" fontId="12" fillId="0" borderId="3" xfId="1" applyFont="1" applyFill="1" applyBorder="1" applyAlignment="1" applyProtection="1">
      <alignment horizontal="center" vertical="center"/>
    </xf>
    <xf numFmtId="164" fontId="12" fillId="0" borderId="3" xfId="0" applyNumberFormat="1" applyFont="1" applyFill="1" applyBorder="1" applyAlignment="1" applyProtection="1">
      <alignment horizontal="right" vertical="center" wrapText="1"/>
    </xf>
    <xf numFmtId="164" fontId="12" fillId="0" borderId="3" xfId="0" quotePrefix="1" applyNumberFormat="1" applyFont="1" applyFill="1" applyBorder="1" applyAlignment="1" applyProtection="1">
      <alignment horizontal="right" vertical="center"/>
    </xf>
    <xf numFmtId="164" fontId="12" fillId="0" borderId="5" xfId="0" applyNumberFormat="1" applyFont="1" applyFill="1" applyBorder="1" applyAlignment="1" applyProtection="1">
      <alignment horizontal="left" vertical="center"/>
    </xf>
    <xf numFmtId="164" fontId="12" fillId="0" borderId="3" xfId="0" applyNumberFormat="1" applyFont="1" applyFill="1" applyBorder="1" applyAlignment="1" applyProtection="1">
      <alignment horizontal="center" wrapText="1"/>
    </xf>
    <xf numFmtId="3" fontId="12" fillId="0" borderId="3" xfId="0" applyNumberFormat="1" applyFont="1" applyFill="1" applyBorder="1" applyAlignment="1" applyProtection="1">
      <alignment horizontal="center" vertical="center"/>
    </xf>
    <xf numFmtId="9" fontId="12" fillId="0" borderId="3" xfId="1" applyFont="1" applyFill="1" applyBorder="1" applyAlignment="1" applyProtection="1">
      <alignment horizontal="right" vertical="center"/>
    </xf>
    <xf numFmtId="3" fontId="12" fillId="0" borderId="0" xfId="0" quotePrefix="1" applyNumberFormat="1" applyFont="1" applyFill="1" applyBorder="1" applyAlignment="1" applyProtection="1">
      <alignment horizontal="right"/>
    </xf>
    <xf numFmtId="164" fontId="12" fillId="0" borderId="0" xfId="0" applyNumberFormat="1" applyFont="1" applyFill="1" applyBorder="1" applyAlignment="1" applyProtection="1">
      <alignment horizontal="center"/>
    </xf>
    <xf numFmtId="164" fontId="12" fillId="0" borderId="0" xfId="0" applyNumberFormat="1" applyFont="1" applyFill="1" applyBorder="1" applyAlignment="1">
      <alignment horizontal="right"/>
    </xf>
    <xf numFmtId="164" fontId="12" fillId="0" borderId="3" xfId="0" applyNumberFormat="1" applyFont="1" applyFill="1" applyBorder="1" applyAlignment="1">
      <alignment horizontal="right"/>
    </xf>
    <xf numFmtId="164" fontId="19" fillId="0" borderId="6" xfId="0" applyNumberFormat="1" applyFont="1" applyFill="1" applyBorder="1" applyAlignment="1" applyProtection="1">
      <alignment horizontal="center"/>
    </xf>
    <xf numFmtId="164" fontId="12" fillId="0" borderId="3" xfId="0" applyNumberFormat="1" applyFont="1" applyFill="1" applyBorder="1" applyAlignment="1" applyProtection="1">
      <alignment horizontal="left" wrapText="1"/>
    </xf>
    <xf numFmtId="164" fontId="12" fillId="0" borderId="3" xfId="0" applyNumberFormat="1" applyFont="1" applyFill="1" applyBorder="1" applyAlignment="1">
      <alignment horizontal="right" vertical="center"/>
    </xf>
    <xf numFmtId="164" fontId="12" fillId="0" borderId="5" xfId="0" quotePrefix="1" applyNumberFormat="1" applyFont="1" applyFill="1" applyBorder="1" applyAlignment="1" applyProtection="1">
      <alignment horizontal="left" vertical="center"/>
    </xf>
    <xf numFmtId="3" fontId="12" fillId="0" borderId="5" xfId="0" applyNumberFormat="1" applyFont="1" applyFill="1" applyBorder="1" applyAlignment="1"/>
    <xf numFmtId="164" fontId="12" fillId="0" borderId="5" xfId="0" applyNumberFormat="1" applyFont="1" applyFill="1" applyBorder="1" applyAlignment="1">
      <alignment horizontal="right"/>
    </xf>
    <xf numFmtId="164" fontId="19" fillId="0" borderId="5" xfId="0" applyNumberFormat="1" applyFont="1" applyFill="1" applyBorder="1" applyAlignment="1">
      <alignment horizontal="center"/>
    </xf>
    <xf numFmtId="164" fontId="12" fillId="0" borderId="0" xfId="0" quotePrefix="1" applyNumberFormat="1" applyFont="1" applyFill="1" applyBorder="1" applyAlignment="1" applyProtection="1">
      <alignment horizontal="left" vertical="center"/>
    </xf>
    <xf numFmtId="3" fontId="12" fillId="0" borderId="0" xfId="0" applyNumberFormat="1" applyFont="1" applyFill="1" applyBorder="1" applyAlignment="1"/>
    <xf numFmtId="164" fontId="19" fillId="0" borderId="0" xfId="0" applyNumberFormat="1" applyFont="1" applyFill="1" applyBorder="1" applyAlignment="1">
      <alignment horizontal="center"/>
    </xf>
    <xf numFmtId="164" fontId="12" fillId="0" borderId="6" xfId="0" applyNumberFormat="1" applyFont="1" applyFill="1" applyBorder="1" applyAlignment="1" applyProtection="1">
      <alignment horizontal="right" vertical="center"/>
    </xf>
    <xf numFmtId="164" fontId="61" fillId="0" borderId="0" xfId="0" applyNumberFormat="1" applyFont="1" applyFill="1" applyBorder="1" applyAlignment="1" applyProtection="1">
      <alignment horizontal="left"/>
    </xf>
    <xf numFmtId="3" fontId="4" fillId="0" borderId="0" xfId="0" applyNumberFormat="1" applyFont="1" applyFill="1" applyBorder="1" applyAlignment="1" applyProtection="1"/>
    <xf numFmtId="3" fontId="10" fillId="0" borderId="3" xfId="0" applyNumberFormat="1" applyFont="1" applyFill="1" applyBorder="1" applyAlignment="1" applyProtection="1"/>
    <xf numFmtId="164" fontId="8" fillId="0" borderId="0" xfId="0" applyNumberFormat="1" applyFont="1" applyFill="1" applyBorder="1" applyAlignment="1" applyProtection="1">
      <alignment horizontal="right"/>
    </xf>
    <xf numFmtId="4" fontId="8" fillId="0" borderId="0" xfId="0" applyNumberFormat="1" applyFont="1" applyFill="1" applyBorder="1" applyAlignment="1" applyProtection="1">
      <alignment horizontal="center"/>
    </xf>
    <xf numFmtId="4" fontId="8" fillId="0" borderId="0" xfId="0" applyNumberFormat="1" applyFont="1" applyFill="1" applyBorder="1" applyAlignment="1" applyProtection="1">
      <alignment horizontal="right" vertical="center"/>
    </xf>
    <xf numFmtId="4" fontId="8" fillId="0" borderId="0" xfId="0" applyNumberFormat="1" applyFont="1" applyFill="1" applyBorder="1" applyAlignment="1" applyProtection="1">
      <alignment horizontal="left" vertical="center"/>
    </xf>
    <xf numFmtId="4" fontId="0" fillId="0" borderId="0" xfId="0" applyNumberFormat="1" applyFill="1" applyAlignment="1"/>
    <xf numFmtId="4" fontId="8" fillId="0" borderId="0" xfId="0" applyNumberFormat="1" applyFont="1" applyFill="1" applyBorder="1" applyAlignment="1" applyProtection="1">
      <alignment horizontal="center" vertical="center"/>
    </xf>
    <xf numFmtId="0" fontId="16" fillId="0" borderId="0" xfId="0" applyFont="1" applyFill="1" applyAlignment="1">
      <alignment horizontal="centerContinuous"/>
    </xf>
    <xf numFmtId="164" fontId="18" fillId="0" borderId="0" xfId="0" applyNumberFormat="1" applyFont="1" applyFill="1" applyAlignment="1" applyProtection="1">
      <alignment horizontal="centerContinuous"/>
    </xf>
    <xf numFmtId="0" fontId="36" fillId="0" borderId="0" xfId="0" applyFont="1" applyFill="1"/>
    <xf numFmtId="0" fontId="36" fillId="0" borderId="0" xfId="0" applyFont="1"/>
    <xf numFmtId="164" fontId="16" fillId="0" borderId="0" xfId="0" quotePrefix="1" applyNumberFormat="1" applyFont="1" applyFill="1" applyAlignment="1" applyProtection="1"/>
    <xf numFmtId="0" fontId="16" fillId="0" borderId="0" xfId="0" quotePrefix="1" applyFont="1" applyFill="1" applyAlignment="1" applyProtection="1"/>
    <xf numFmtId="0" fontId="25" fillId="0" borderId="0" xfId="0" applyFont="1" applyFill="1" applyAlignment="1">
      <alignment vertical="center"/>
    </xf>
    <xf numFmtId="164" fontId="16" fillId="0" borderId="0" xfId="0" applyNumberFormat="1" applyFont="1" applyFill="1" applyAlignment="1" applyProtection="1">
      <alignment horizontal="left" wrapText="1"/>
    </xf>
    <xf numFmtId="0" fontId="37" fillId="0" borderId="0" xfId="0" applyFont="1" applyFill="1" applyBorder="1" applyAlignment="1">
      <alignment wrapText="1" shrinkToFit="1"/>
    </xf>
    <xf numFmtId="164" fontId="16" fillId="0" borderId="0" xfId="0" applyNumberFormat="1" applyFont="1" applyFill="1" applyAlignment="1" applyProtection="1">
      <alignment vertical="top" wrapText="1" shrinkToFit="1"/>
    </xf>
    <xf numFmtId="164" fontId="27" fillId="0" borderId="0" xfId="0" applyNumberFormat="1" applyFont="1" applyFill="1" applyAlignment="1"/>
    <xf numFmtId="0" fontId="37" fillId="0" borderId="0" xfId="0" applyFont="1" applyBorder="1"/>
    <xf numFmtId="0" fontId="27" fillId="0" borderId="0" xfId="0" applyFont="1" applyFill="1" applyAlignment="1">
      <alignment vertical="center"/>
    </xf>
    <xf numFmtId="0" fontId="37" fillId="0" borderId="0" xfId="0" applyFont="1" applyFill="1" applyAlignment="1">
      <alignment vertical="center"/>
    </xf>
    <xf numFmtId="164" fontId="16" fillId="0" borderId="10" xfId="0" applyNumberFormat="1" applyFont="1" applyFill="1" applyBorder="1" applyAlignment="1" applyProtection="1"/>
    <xf numFmtId="164" fontId="64" fillId="0" borderId="0" xfId="6" applyNumberFormat="1" applyFont="1" applyFill="1" applyAlignment="1" applyProtection="1"/>
    <xf numFmtId="164" fontId="39" fillId="0" borderId="0" xfId="6" applyNumberFormat="1" applyFont="1" applyFill="1" applyAlignment="1" applyProtection="1"/>
    <xf numFmtId="0" fontId="39" fillId="0" borderId="0" xfId="6" applyFont="1" applyFill="1" applyAlignment="1" applyProtection="1">
      <alignment vertical="center"/>
    </xf>
    <xf numFmtId="164" fontId="39" fillId="0" borderId="0" xfId="6" quotePrefix="1" applyNumberFormat="1" applyFont="1" applyFill="1" applyAlignment="1" applyProtection="1"/>
    <xf numFmtId="164" fontId="65" fillId="0" borderId="0" xfId="6" applyNumberFormat="1" applyFont="1" applyFill="1" applyAlignment="1" applyProtection="1"/>
    <xf numFmtId="0" fontId="39" fillId="0" borderId="0" xfId="6" applyFont="1" applyFill="1" applyAlignment="1" applyProtection="1"/>
    <xf numFmtId="0" fontId="37" fillId="0" borderId="0" xfId="0" applyFont="1" applyAlignment="1">
      <alignment wrapText="1"/>
    </xf>
    <xf numFmtId="49" fontId="37" fillId="0" borderId="0" xfId="0" applyNumberFormat="1" applyFont="1" applyFill="1" applyBorder="1" applyAlignment="1" applyProtection="1"/>
    <xf numFmtId="164" fontId="66" fillId="0" borderId="0" xfId="0" applyNumberFormat="1" applyFont="1" applyFill="1" applyAlignment="1" applyProtection="1"/>
    <xf numFmtId="164" fontId="64" fillId="0" borderId="0" xfId="0" applyNumberFormat="1" applyFont="1" applyFill="1" applyBorder="1" applyAlignment="1" applyProtection="1"/>
    <xf numFmtId="164" fontId="39" fillId="0" borderId="0" xfId="0" applyNumberFormat="1" applyFont="1" applyFill="1" applyAlignment="1" applyProtection="1"/>
    <xf numFmtId="164" fontId="12" fillId="0" borderId="1" xfId="0" applyNumberFormat="1" applyFont="1" applyFill="1" applyBorder="1" applyAlignment="1" applyProtection="1">
      <alignment horizontal="center"/>
    </xf>
    <xf numFmtId="4" fontId="15" fillId="0" borderId="0" xfId="0" applyNumberFormat="1" applyFont="1" applyFill="1" applyAlignment="1">
      <alignment horizontal="center" vertical="center"/>
    </xf>
    <xf numFmtId="4" fontId="43" fillId="0" borderId="0" xfId="0" applyNumberFormat="1" applyFont="1" applyFill="1" applyAlignment="1">
      <alignment horizontal="center" vertical="center"/>
    </xf>
    <xf numFmtId="164" fontId="12" fillId="0" borderId="2" xfId="0" applyNumberFormat="1" applyFont="1" applyFill="1" applyBorder="1" applyAlignment="1" applyProtection="1">
      <alignment horizontal="center"/>
    </xf>
    <xf numFmtId="164" fontId="12" fillId="0" borderId="0" xfId="0" applyNumberFormat="1" applyFont="1" applyFill="1" applyAlignment="1" applyProtection="1">
      <alignment horizontal="center"/>
    </xf>
    <xf numFmtId="164" fontId="19" fillId="0" borderId="0" xfId="0" applyNumberFormat="1" applyFont="1" applyFill="1" applyAlignment="1" applyProtection="1">
      <alignment horizontal="left" vertical="center"/>
    </xf>
    <xf numFmtId="164" fontId="12" fillId="0" borderId="6" xfId="0" applyNumberFormat="1" applyFont="1" applyFill="1" applyBorder="1" applyAlignment="1" applyProtection="1">
      <alignment horizontal="center" vertical="center"/>
    </xf>
    <xf numFmtId="4" fontId="19" fillId="0" borderId="3" xfId="0" applyNumberFormat="1" applyFont="1" applyFill="1" applyBorder="1" applyAlignment="1" applyProtection="1">
      <alignment horizontal="center" vertical="center"/>
    </xf>
    <xf numFmtId="164" fontId="12" fillId="0" borderId="3" xfId="0" applyNumberFormat="1" applyFont="1" applyFill="1" applyBorder="1" applyAlignment="1">
      <alignment horizontal="center"/>
    </xf>
    <xf numFmtId="0" fontId="12" fillId="0" borderId="3" xfId="0" applyFont="1" applyFill="1" applyBorder="1" applyAlignment="1" applyProtection="1">
      <alignment horizontal="center" vertical="center"/>
    </xf>
    <xf numFmtId="164" fontId="12" fillId="0" borderId="0" xfId="0" quotePrefix="1" applyNumberFormat="1" applyFont="1" applyFill="1" applyBorder="1" applyAlignment="1" applyProtection="1">
      <alignment vertical="center"/>
    </xf>
    <xf numFmtId="164" fontId="3" fillId="0" borderId="0" xfId="0" applyNumberFormat="1" applyFont="1" applyFill="1" applyAlignment="1" applyProtection="1"/>
    <xf numFmtId="164" fontId="67" fillId="0" borderId="0" xfId="0" applyNumberFormat="1" applyFont="1" applyFill="1" applyAlignment="1" applyProtection="1">
      <alignment horizontal="left"/>
    </xf>
    <xf numFmtId="0" fontId="12" fillId="0" borderId="3" xfId="0" applyFont="1" applyFill="1" applyBorder="1" applyAlignment="1" applyProtection="1">
      <alignment horizontal="right" vertical="center"/>
    </xf>
    <xf numFmtId="164" fontId="12" fillId="0" borderId="3" xfId="0" applyNumberFormat="1" applyFont="1" applyFill="1" applyBorder="1" applyAlignment="1">
      <alignment horizontal="center" vertical="center"/>
    </xf>
    <xf numFmtId="164" fontId="44" fillId="0" borderId="0" xfId="0" quotePrefix="1" applyNumberFormat="1" applyFont="1" applyFill="1" applyBorder="1" applyAlignment="1" applyProtection="1">
      <alignment vertical="center"/>
    </xf>
    <xf numFmtId="164" fontId="12" fillId="0" borderId="5" xfId="0" applyNumberFormat="1" applyFont="1" applyFill="1" applyBorder="1" applyAlignment="1" applyProtection="1">
      <alignment horizontal="center"/>
    </xf>
    <xf numFmtId="0" fontId="15" fillId="0" borderId="3" xfId="0" applyFont="1" applyFill="1" applyBorder="1" applyAlignment="1" applyProtection="1">
      <alignment horizontal="center" vertical="center"/>
    </xf>
    <xf numFmtId="0" fontId="15" fillId="0" borderId="3" xfId="0" applyFont="1" applyFill="1" applyBorder="1" applyAlignment="1" applyProtection="1">
      <alignment horizontal="center"/>
    </xf>
    <xf numFmtId="0" fontId="15" fillId="0" borderId="3" xfId="0" applyFont="1" applyFill="1" applyBorder="1" applyAlignment="1" applyProtection="1"/>
    <xf numFmtId="0" fontId="12" fillId="0" borderId="3" xfId="0" applyFont="1" applyFill="1" applyBorder="1" applyAlignment="1">
      <alignment horizontal="left"/>
    </xf>
    <xf numFmtId="1" fontId="12" fillId="0" borderId="6" xfId="0" applyNumberFormat="1" applyFont="1" applyFill="1" applyBorder="1" applyAlignment="1" applyProtection="1">
      <alignment horizontal="center"/>
    </xf>
    <xf numFmtId="0" fontId="12" fillId="0" borderId="0" xfId="0" applyFont="1" applyFill="1" applyAlignment="1">
      <alignment horizontal="center"/>
    </xf>
    <xf numFmtId="0" fontId="12" fillId="0" borderId="0" xfId="0" applyFont="1" applyFill="1" applyBorder="1" applyAlignment="1">
      <alignment horizontal="center"/>
    </xf>
    <xf numFmtId="0" fontId="12" fillId="0" borderId="0" xfId="0" applyFont="1" applyFill="1" applyAlignment="1" applyProtection="1">
      <alignment horizontal="center"/>
    </xf>
    <xf numFmtId="0" fontId="12" fillId="0" borderId="3" xfId="0" quotePrefix="1" applyFont="1" applyFill="1" applyBorder="1" applyAlignment="1" applyProtection="1">
      <alignment horizontal="center"/>
    </xf>
    <xf numFmtId="164" fontId="12" fillId="0" borderId="3" xfId="0" applyNumberFormat="1" applyFont="1" applyFill="1" applyBorder="1" applyAlignment="1"/>
    <xf numFmtId="164" fontId="12" fillId="0" borderId="0" xfId="0" quotePrefix="1" applyNumberFormat="1" applyFont="1" applyFill="1" applyBorder="1" applyAlignment="1" applyProtection="1">
      <alignment horizontal="center"/>
    </xf>
    <xf numFmtId="1" fontId="12" fillId="0" borderId="0" xfId="0" applyNumberFormat="1" applyFont="1" applyFill="1" applyBorder="1" applyAlignment="1" applyProtection="1">
      <alignment horizontal="center"/>
    </xf>
    <xf numFmtId="164" fontId="12" fillId="0" borderId="0" xfId="0" applyNumberFormat="1" applyFont="1" applyFill="1" applyBorder="1" applyAlignment="1">
      <alignment vertical="center"/>
    </xf>
    <xf numFmtId="164" fontId="12" fillId="0" borderId="0" xfId="0" applyNumberFormat="1" applyFont="1" applyFill="1" applyAlignment="1">
      <alignment horizontal="center"/>
    </xf>
    <xf numFmtId="4" fontId="43" fillId="0" borderId="0" xfId="0" applyNumberFormat="1" applyFont="1" applyFill="1" applyBorder="1" applyAlignment="1">
      <alignment horizontal="center" vertical="center"/>
    </xf>
    <xf numFmtId="4" fontId="15" fillId="0" borderId="0" xfId="0" applyNumberFormat="1" applyFont="1" applyAlignment="1">
      <alignment horizontal="center" vertical="center"/>
    </xf>
    <xf numFmtId="4" fontId="43" fillId="0" borderId="0" xfId="0" applyNumberFormat="1" applyFont="1" applyAlignment="1">
      <alignment horizontal="center" vertical="center"/>
    </xf>
    <xf numFmtId="164" fontId="15" fillId="0" borderId="6" xfId="0" applyNumberFormat="1" applyFont="1" applyFill="1" applyBorder="1" applyAlignment="1" applyProtection="1">
      <alignment horizontal="center" vertical="center"/>
    </xf>
    <xf numFmtId="0" fontId="0" fillId="0" borderId="0" xfId="0" applyFill="1" applyAlignment="1">
      <alignment horizontal="center"/>
    </xf>
    <xf numFmtId="0" fontId="0" fillId="0" borderId="0" xfId="0" applyFont="1" applyFill="1" applyAlignment="1">
      <alignment horizontal="center"/>
    </xf>
    <xf numFmtId="164" fontId="15" fillId="0" borderId="6" xfId="0" applyNumberFormat="1" applyFont="1" applyFill="1" applyBorder="1" applyAlignment="1" applyProtection="1">
      <alignment horizontal="center"/>
    </xf>
    <xf numFmtId="164" fontId="12" fillId="0" borderId="7" xfId="0" applyNumberFormat="1" applyFont="1" applyFill="1" applyBorder="1" applyAlignment="1" applyProtection="1">
      <alignment horizontal="right" vertical="center"/>
    </xf>
    <xf numFmtId="0" fontId="17" fillId="0" borderId="3" xfId="0" applyFont="1" applyFill="1" applyBorder="1" applyAlignment="1">
      <alignment horizontal="center" vertical="center"/>
    </xf>
    <xf numFmtId="4" fontId="43" fillId="0" borderId="0" xfId="0" applyNumberFormat="1" applyFont="1" applyBorder="1" applyAlignment="1">
      <alignment horizontal="center" vertical="center"/>
    </xf>
    <xf numFmtId="164" fontId="18" fillId="2" borderId="0" xfId="0" applyNumberFormat="1" applyFont="1" applyFill="1" applyAlignment="1" applyProtection="1"/>
    <xf numFmtId="164" fontId="12" fillId="0" borderId="3" xfId="0" applyNumberFormat="1" applyFont="1" applyFill="1" applyBorder="1" applyAlignment="1" applyProtection="1">
      <alignment vertical="center" wrapText="1"/>
    </xf>
    <xf numFmtId="164" fontId="12" fillId="0" borderId="6" xfId="0" applyNumberFormat="1" applyFont="1" applyFill="1" applyBorder="1" applyAlignment="1" applyProtection="1">
      <alignment vertical="center" wrapText="1" shrinkToFit="1"/>
    </xf>
    <xf numFmtId="164" fontId="12" fillId="0" borderId="6" xfId="0" applyNumberFormat="1" applyFont="1" applyFill="1" applyBorder="1" applyAlignment="1" applyProtection="1">
      <alignment wrapText="1" shrinkToFit="1"/>
    </xf>
    <xf numFmtId="1" fontId="12" fillId="0" borderId="3" xfId="0" quotePrefix="1" applyNumberFormat="1" applyFont="1" applyFill="1" applyBorder="1" applyAlignment="1" applyProtection="1">
      <alignment horizontal="center"/>
    </xf>
    <xf numFmtId="164" fontId="12" fillId="0" borderId="3" xfId="0" quotePrefix="1" applyNumberFormat="1" applyFont="1" applyFill="1" applyBorder="1" applyAlignment="1" applyProtection="1">
      <alignment horizontal="center"/>
    </xf>
    <xf numFmtId="164" fontId="12" fillId="0" borderId="0" xfId="0" quotePrefix="1" applyNumberFormat="1" applyFont="1" applyFill="1" applyBorder="1" applyAlignment="1" applyProtection="1">
      <alignment horizontal="center" vertical="center"/>
    </xf>
    <xf numFmtId="1" fontId="12" fillId="0" borderId="3" xfId="0" applyNumberFormat="1" applyFont="1" applyFill="1" applyBorder="1" applyAlignment="1" applyProtection="1">
      <alignment horizontal="center" vertical="center"/>
    </xf>
    <xf numFmtId="4" fontId="43" fillId="0" borderId="3" xfId="0" applyNumberFormat="1" applyFont="1" applyBorder="1" applyAlignment="1">
      <alignment horizontal="center" vertical="center"/>
    </xf>
    <xf numFmtId="164" fontId="12" fillId="0" borderId="7" xfId="0" applyNumberFormat="1" applyFont="1" applyFill="1" applyBorder="1" applyAlignment="1" applyProtection="1">
      <alignment vertical="center"/>
    </xf>
    <xf numFmtId="164" fontId="12" fillId="0" borderId="7" xfId="0" applyNumberFormat="1" applyFont="1" applyFill="1" applyBorder="1" applyAlignment="1" applyProtection="1">
      <alignment horizontal="center" vertical="center"/>
    </xf>
    <xf numFmtId="164" fontId="42" fillId="0" borderId="3" xfId="0" applyNumberFormat="1" applyFont="1" applyFill="1" applyBorder="1" applyAlignment="1" applyProtection="1">
      <alignment horizontal="right"/>
    </xf>
    <xf numFmtId="164" fontId="12" fillId="0" borderId="14" xfId="0" applyNumberFormat="1" applyFont="1" applyFill="1" applyBorder="1" applyAlignment="1" applyProtection="1">
      <alignment vertical="center"/>
    </xf>
    <xf numFmtId="164" fontId="12" fillId="0" borderId="14" xfId="0" applyNumberFormat="1" applyFont="1" applyFill="1" applyBorder="1" applyAlignment="1" applyProtection="1">
      <alignment horizontal="center"/>
    </xf>
    <xf numFmtId="164" fontId="12" fillId="0" borderId="14" xfId="0" applyNumberFormat="1" applyFont="1" applyFill="1" applyBorder="1" applyAlignment="1" applyProtection="1">
      <alignment horizontal="right"/>
    </xf>
    <xf numFmtId="164" fontId="68" fillId="0" borderId="3" xfId="0" applyNumberFormat="1" applyFont="1" applyFill="1" applyBorder="1" applyAlignment="1" applyProtection="1">
      <alignment horizontal="left"/>
    </xf>
    <xf numFmtId="4" fontId="43" fillId="0" borderId="3" xfId="0" applyNumberFormat="1" applyFont="1" applyFill="1" applyBorder="1" applyAlignment="1">
      <alignment horizontal="center" vertical="center"/>
    </xf>
    <xf numFmtId="4" fontId="43" fillId="0" borderId="5" xfId="0" applyNumberFormat="1" applyFont="1" applyFill="1" applyBorder="1" applyAlignment="1">
      <alignment horizontal="center" vertical="center"/>
    </xf>
    <xf numFmtId="164" fontId="12" fillId="0" borderId="5" xfId="0" applyNumberFormat="1" applyFont="1" applyFill="1" applyBorder="1" applyAlignment="1" applyProtection="1">
      <alignment horizontal="left" vertical="center"/>
    </xf>
    <xf numFmtId="164" fontId="12" fillId="0" borderId="0" xfId="0" applyNumberFormat="1" applyFont="1" applyFill="1" applyAlignment="1" applyProtection="1">
      <alignment horizontal="left" vertical="center"/>
    </xf>
    <xf numFmtId="164" fontId="12" fillId="0" borderId="4" xfId="0" applyNumberFormat="1" applyFont="1" applyFill="1" applyBorder="1" applyAlignment="1" applyProtection="1">
      <alignment vertical="center"/>
    </xf>
    <xf numFmtId="164" fontId="12" fillId="0" borderId="4" xfId="0" applyNumberFormat="1" applyFont="1" applyFill="1" applyBorder="1" applyAlignment="1" applyProtection="1">
      <alignment horizontal="right" vertical="center"/>
    </xf>
    <xf numFmtId="164" fontId="12" fillId="0" borderId="6" xfId="0" applyNumberFormat="1" applyFont="1" applyFill="1" applyBorder="1" applyAlignment="1" applyProtection="1">
      <alignment horizontal="right"/>
    </xf>
    <xf numFmtId="164" fontId="12" fillId="0" borderId="4" xfId="0" applyNumberFormat="1" applyFont="1" applyFill="1" applyBorder="1" applyAlignment="1" applyProtection="1">
      <alignment horizontal="center"/>
    </xf>
    <xf numFmtId="164" fontId="12" fillId="0" borderId="4" xfId="0" applyNumberFormat="1" applyFont="1" applyFill="1" applyBorder="1" applyAlignment="1" applyProtection="1"/>
    <xf numFmtId="0" fontId="17" fillId="0" borderId="0" xfId="0" applyFont="1" applyFill="1" applyAlignment="1">
      <alignment horizontal="center" vertical="center"/>
    </xf>
    <xf numFmtId="164" fontId="11" fillId="0" borderId="0" xfId="0" applyNumberFormat="1" applyFont="1" applyFill="1" applyBorder="1" applyAlignment="1" applyProtection="1">
      <alignment horizontal="center"/>
    </xf>
    <xf numFmtId="164" fontId="19" fillId="0" borderId="0" xfId="0" applyNumberFormat="1" applyFont="1" applyFill="1" applyBorder="1" applyAlignment="1" applyProtection="1">
      <alignment horizontal="right"/>
    </xf>
    <xf numFmtId="10" fontId="12" fillId="0" borderId="4" xfId="0" applyNumberFormat="1" applyFont="1" applyFill="1" applyBorder="1" applyAlignment="1" applyProtection="1">
      <alignment horizontal="right"/>
    </xf>
    <xf numFmtId="10" fontId="12" fillId="0" borderId="3" xfId="0" applyNumberFormat="1" applyFont="1" applyFill="1" applyBorder="1" applyAlignment="1" applyProtection="1">
      <alignment horizontal="right"/>
    </xf>
    <xf numFmtId="164" fontId="19" fillId="0" borderId="0" xfId="0" quotePrefix="1" applyNumberFormat="1" applyFont="1" applyFill="1" applyBorder="1" applyAlignment="1" applyProtection="1">
      <alignment horizontal="right"/>
    </xf>
    <xf numFmtId="10" fontId="12" fillId="0" borderId="0" xfId="0" applyNumberFormat="1" applyFont="1" applyFill="1" applyBorder="1" applyAlignment="1" applyProtection="1">
      <alignment horizontal="right"/>
    </xf>
    <xf numFmtId="164" fontId="12" fillId="0" borderId="0" xfId="0" applyNumberFormat="1" applyFont="1" applyFill="1" applyBorder="1" applyAlignment="1"/>
    <xf numFmtId="164" fontId="12" fillId="0" borderId="0" xfId="0" applyNumberFormat="1" applyFont="1" applyFill="1" applyBorder="1" applyAlignment="1">
      <alignment horizontal="center"/>
    </xf>
    <xf numFmtId="49" fontId="12" fillId="0" borderId="0" xfId="0" applyNumberFormat="1" applyFont="1" applyFill="1" applyBorder="1" applyAlignment="1" applyProtection="1">
      <alignment horizontal="right"/>
    </xf>
    <xf numFmtId="10" fontId="12" fillId="0" borderId="0" xfId="0" applyNumberFormat="1" applyFont="1" applyFill="1" applyBorder="1" applyAlignment="1" applyProtection="1">
      <alignment horizontal="center"/>
    </xf>
    <xf numFmtId="164" fontId="16" fillId="0" borderId="0" xfId="0" quotePrefix="1" applyNumberFormat="1" applyFont="1" applyFill="1" applyBorder="1" applyAlignment="1" applyProtection="1">
      <alignment horizontal="center"/>
    </xf>
    <xf numFmtId="164" fontId="16" fillId="0" borderId="0" xfId="0" applyNumberFormat="1" applyFont="1" applyFill="1" applyAlignment="1">
      <alignment horizontal="center" vertical="center"/>
    </xf>
    <xf numFmtId="164" fontId="11" fillId="0" borderId="0" xfId="0" applyNumberFormat="1" applyFont="1" applyFill="1" applyBorder="1" applyAlignment="1" applyProtection="1">
      <alignment vertical="center"/>
    </xf>
    <xf numFmtId="10" fontId="12" fillId="0" borderId="4" xfId="0" applyNumberFormat="1" applyFont="1" applyFill="1" applyBorder="1" applyAlignment="1" applyProtection="1">
      <alignment horizontal="center"/>
    </xf>
    <xf numFmtId="164" fontId="12" fillId="0" borderId="6" xfId="0" applyNumberFormat="1" applyFont="1" applyFill="1" applyBorder="1" applyAlignment="1" applyProtection="1">
      <alignment vertical="center"/>
    </xf>
    <xf numFmtId="10" fontId="12" fillId="0" borderId="3" xfId="0" applyNumberFormat="1" applyFont="1" applyFill="1" applyBorder="1" applyAlignment="1" applyProtection="1">
      <alignment horizontal="center"/>
    </xf>
    <xf numFmtId="165" fontId="12" fillId="0" borderId="4" xfId="0" applyNumberFormat="1" applyFont="1" applyFill="1" applyBorder="1" applyAlignment="1" applyProtection="1">
      <alignment horizontal="center"/>
    </xf>
    <xf numFmtId="165" fontId="12" fillId="0" borderId="3" xfId="0" applyNumberFormat="1" applyFont="1" applyFill="1" applyBorder="1" applyAlignment="1" applyProtection="1">
      <alignment horizontal="center"/>
    </xf>
    <xf numFmtId="10" fontId="12" fillId="0" borderId="3" xfId="0" applyNumberFormat="1" applyFont="1" applyFill="1" applyBorder="1" applyAlignment="1" applyProtection="1">
      <alignment horizontal="center" vertical="center"/>
    </xf>
    <xf numFmtId="9" fontId="11" fillId="0" borderId="0" xfId="0" applyNumberFormat="1" applyFont="1" applyFill="1" applyBorder="1" applyAlignment="1" applyProtection="1">
      <alignment horizontal="center"/>
    </xf>
    <xf numFmtId="164" fontId="12" fillId="0" borderId="5" xfId="0" quotePrefix="1" applyNumberFormat="1" applyFont="1" applyFill="1" applyBorder="1" applyAlignment="1" applyProtection="1">
      <alignment horizontal="center"/>
    </xf>
    <xf numFmtId="9" fontId="12" fillId="0" borderId="4" xfId="1" applyFont="1" applyFill="1" applyBorder="1" applyAlignment="1" applyProtection="1">
      <alignment horizontal="right"/>
    </xf>
    <xf numFmtId="9" fontId="12" fillId="0" borderId="3" xfId="1" applyFont="1" applyFill="1" applyBorder="1" applyAlignment="1" applyProtection="1">
      <alignment horizontal="right"/>
    </xf>
    <xf numFmtId="164" fontId="12" fillId="0" borderId="6" xfId="0" applyNumberFormat="1" applyFont="1" applyFill="1" applyBorder="1" applyAlignment="1" applyProtection="1">
      <alignment horizontal="center"/>
    </xf>
    <xf numFmtId="49" fontId="12" fillId="0" borderId="3" xfId="0" applyNumberFormat="1" applyFont="1" applyFill="1" applyBorder="1" applyAlignment="1">
      <alignment horizontal="center"/>
    </xf>
    <xf numFmtId="0" fontId="12" fillId="0" borderId="0" xfId="0" applyFont="1" applyFill="1" applyAlignment="1">
      <alignment horizontal="center" vertical="top"/>
    </xf>
    <xf numFmtId="49" fontId="12" fillId="0" borderId="3" xfId="0" applyNumberFormat="1" applyFont="1" applyFill="1" applyBorder="1" applyAlignment="1" applyProtection="1">
      <alignment vertical="center"/>
    </xf>
    <xf numFmtId="49" fontId="12" fillId="0" borderId="0" xfId="0" applyNumberFormat="1" applyFont="1" applyFill="1" applyBorder="1" applyAlignment="1">
      <alignment vertical="center"/>
    </xf>
    <xf numFmtId="49" fontId="12" fillId="0" borderId="0" xfId="0" applyNumberFormat="1" applyFont="1" applyFill="1" applyBorder="1" applyAlignment="1" applyProtection="1">
      <alignment horizontal="center"/>
    </xf>
    <xf numFmtId="49" fontId="19" fillId="0" borderId="0" xfId="0" applyNumberFormat="1" applyFont="1" applyFill="1" applyBorder="1" applyAlignment="1" applyProtection="1">
      <alignment horizontal="center" vertical="center"/>
    </xf>
    <xf numFmtId="49" fontId="12" fillId="0" borderId="0" xfId="0" applyNumberFormat="1" applyFont="1" applyFill="1" applyBorder="1" applyAlignment="1" applyProtection="1">
      <alignment vertical="center"/>
    </xf>
    <xf numFmtId="49" fontId="12" fillId="0" borderId="0" xfId="0" applyNumberFormat="1" applyFont="1" applyFill="1" applyAlignment="1" applyProtection="1">
      <alignment vertical="center"/>
    </xf>
    <xf numFmtId="9" fontId="12" fillId="0" borderId="4" xfId="1" applyFont="1" applyFill="1" applyBorder="1" applyAlignment="1" applyProtection="1">
      <alignment horizontal="center"/>
    </xf>
    <xf numFmtId="9" fontId="12" fillId="0" borderId="3" xfId="1" applyFont="1" applyFill="1" applyBorder="1" applyAlignment="1" applyProtection="1">
      <alignment horizontal="center"/>
    </xf>
    <xf numFmtId="164" fontId="12" fillId="0" borderId="6" xfId="0" applyNumberFormat="1" applyFont="1" applyFill="1" applyBorder="1" applyAlignment="1" applyProtection="1">
      <alignment horizontal="left" vertical="center"/>
    </xf>
    <xf numFmtId="49" fontId="12" fillId="0" borderId="3" xfId="0" applyNumberFormat="1" applyFont="1" applyFill="1" applyBorder="1" applyAlignment="1" applyProtection="1">
      <alignment horizontal="center"/>
    </xf>
    <xf numFmtId="164" fontId="12" fillId="0" borderId="4" xfId="0" applyNumberFormat="1" applyFont="1" applyFill="1" applyBorder="1" applyAlignment="1">
      <alignment vertical="center"/>
    </xf>
    <xf numFmtId="49" fontId="12" fillId="0" borderId="3" xfId="0" applyNumberFormat="1" applyFont="1" applyFill="1" applyBorder="1" applyAlignment="1" applyProtection="1">
      <alignment horizontal="right"/>
    </xf>
    <xf numFmtId="164" fontId="12" fillId="0" borderId="15" xfId="0" applyNumberFormat="1" applyFont="1" applyFill="1" applyBorder="1" applyAlignment="1" applyProtection="1">
      <alignment horizontal="center" vertical="center"/>
    </xf>
    <xf numFmtId="164" fontId="12" fillId="0" borderId="9" xfId="0" applyNumberFormat="1" applyFont="1" applyFill="1" applyBorder="1" applyAlignment="1" applyProtection="1">
      <alignment horizontal="left" vertical="center"/>
    </xf>
    <xf numFmtId="164" fontId="12" fillId="0" borderId="9" xfId="0" applyNumberFormat="1" applyFont="1" applyFill="1" applyBorder="1" applyAlignment="1" applyProtection="1">
      <alignment horizontal="center" vertical="center"/>
    </xf>
    <xf numFmtId="164" fontId="12" fillId="0" borderId="4" xfId="0" quotePrefix="1" applyNumberFormat="1" applyFont="1" applyFill="1" applyBorder="1" applyAlignment="1" applyProtection="1">
      <alignment horizontal="center"/>
    </xf>
    <xf numFmtId="164" fontId="12" fillId="0" borderId="4" xfId="0" quotePrefix="1" applyNumberFormat="1" applyFont="1" applyFill="1" applyBorder="1" applyAlignment="1" applyProtection="1">
      <alignment horizontal="right"/>
    </xf>
    <xf numFmtId="164" fontId="12" fillId="0" borderId="9" xfId="0" applyNumberFormat="1" applyFont="1" applyFill="1" applyBorder="1" applyAlignment="1" applyProtection="1">
      <alignment vertical="center"/>
    </xf>
    <xf numFmtId="164" fontId="12" fillId="0" borderId="6" xfId="0" quotePrefix="1" applyNumberFormat="1" applyFont="1" applyFill="1" applyBorder="1" applyAlignment="1" applyProtection="1">
      <alignment horizontal="center"/>
    </xf>
    <xf numFmtId="164" fontId="12" fillId="0" borderId="0" xfId="0" applyNumberFormat="1" applyFont="1" applyFill="1" applyAlignment="1" applyProtection="1">
      <alignment horizontal="center" vertical="center"/>
    </xf>
    <xf numFmtId="164" fontId="12" fillId="0" borderId="0" xfId="0" applyNumberFormat="1" applyFont="1" applyFill="1" applyBorder="1" applyAlignment="1" applyProtection="1">
      <alignment horizontal="center" vertical="center"/>
    </xf>
    <xf numFmtId="164" fontId="26" fillId="2" borderId="0" xfId="0" applyNumberFormat="1" applyFont="1" applyFill="1" applyAlignment="1" applyProtection="1"/>
    <xf numFmtId="164" fontId="16" fillId="2" borderId="0" xfId="0" applyNumberFormat="1" applyFont="1" applyFill="1" applyAlignment="1" applyProtection="1"/>
    <xf numFmtId="164" fontId="12" fillId="2" borderId="0" xfId="0" applyNumberFormat="1" applyFont="1" applyFill="1" applyAlignment="1" applyProtection="1">
      <alignment horizontal="center" vertical="center"/>
    </xf>
    <xf numFmtId="164" fontId="12" fillId="2" borderId="0" xfId="0" applyNumberFormat="1" applyFont="1" applyFill="1" applyAlignment="1"/>
    <xf numFmtId="164" fontId="12" fillId="2" borderId="0" xfId="0" applyNumberFormat="1" applyFont="1" applyFill="1" applyAlignment="1">
      <alignment horizontal="center"/>
    </xf>
    <xf numFmtId="164" fontId="12" fillId="2" borderId="3" xfId="0" applyNumberFormat="1" applyFont="1" applyFill="1" applyBorder="1" applyAlignment="1" applyProtection="1">
      <alignment horizontal="center" vertical="center"/>
    </xf>
    <xf numFmtId="164" fontId="12" fillId="2" borderId="3" xfId="0" applyNumberFormat="1" applyFont="1" applyFill="1" applyBorder="1" applyAlignment="1" applyProtection="1"/>
    <xf numFmtId="164" fontId="12" fillId="2" borderId="3" xfId="0" applyNumberFormat="1" applyFont="1" applyFill="1" applyBorder="1" applyAlignment="1" applyProtection="1">
      <alignment horizontal="center"/>
    </xf>
    <xf numFmtId="164" fontId="11" fillId="0" borderId="0" xfId="0" applyNumberFormat="1" applyFont="1" applyFill="1" applyAlignment="1">
      <alignment horizontal="center"/>
    </xf>
    <xf numFmtId="164" fontId="12" fillId="0" borderId="0" xfId="0" quotePrefix="1" applyNumberFormat="1" applyFont="1" applyFill="1" applyBorder="1" applyAlignment="1" applyProtection="1"/>
    <xf numFmtId="164" fontId="12" fillId="0" borderId="5" xfId="0" applyNumberFormat="1" applyFont="1" applyFill="1" applyBorder="1" applyAlignment="1">
      <alignment horizontal="center"/>
    </xf>
    <xf numFmtId="166" fontId="12" fillId="0" borderId="3" xfId="0" applyNumberFormat="1" applyFont="1" applyFill="1" applyBorder="1" applyAlignment="1" applyProtection="1">
      <alignment horizontal="center"/>
    </xf>
    <xf numFmtId="166" fontId="12" fillId="0" borderId="0" xfId="0" applyNumberFormat="1" applyFont="1" applyFill="1" applyBorder="1" applyAlignment="1" applyProtection="1">
      <alignment horizontal="center"/>
    </xf>
    <xf numFmtId="4" fontId="12" fillId="0" borderId="0" xfId="0" applyNumberFormat="1" applyFont="1" applyFill="1" applyAlignment="1">
      <alignment horizontal="left" vertical="center"/>
    </xf>
    <xf numFmtId="164" fontId="12" fillId="0" borderId="3" xfId="0" applyNumberFormat="1" applyFont="1" applyFill="1" applyBorder="1" applyAlignment="1" applyProtection="1">
      <alignment horizontal="left" wrapText="1" shrinkToFit="1"/>
    </xf>
    <xf numFmtId="3" fontId="0" fillId="0" borderId="0" xfId="0" applyNumberFormat="1" applyFill="1" applyAlignment="1">
      <alignment horizontal="center"/>
    </xf>
    <xf numFmtId="3" fontId="12" fillId="0" borderId="0" xfId="0" applyNumberFormat="1" applyFont="1" applyFill="1" applyBorder="1" applyAlignment="1" applyProtection="1">
      <alignment horizontal="center" vertical="center"/>
    </xf>
    <xf numFmtId="3" fontId="12" fillId="0" borderId="0" xfId="0" applyNumberFormat="1" applyFont="1" applyFill="1" applyAlignment="1" applyProtection="1">
      <alignment horizontal="center"/>
    </xf>
    <xf numFmtId="3" fontId="10" fillId="0" borderId="3" xfId="0" applyNumberFormat="1" applyFont="1" applyFill="1" applyBorder="1" applyAlignment="1" applyProtection="1">
      <alignment horizontal="center"/>
    </xf>
    <xf numFmtId="0" fontId="13" fillId="0" borderId="0" xfId="0" applyFont="1" applyFill="1" applyAlignment="1">
      <alignment horizontal="center" vertical="center"/>
    </xf>
    <xf numFmtId="164" fontId="4" fillId="0" borderId="0" xfId="0" applyNumberFormat="1" applyFont="1" applyFill="1" applyBorder="1" applyAlignment="1" applyProtection="1">
      <alignment horizontal="center"/>
    </xf>
    <xf numFmtId="4" fontId="13" fillId="0" borderId="0" xfId="0" applyNumberFormat="1" applyFont="1" applyAlignment="1"/>
    <xf numFmtId="49" fontId="25" fillId="0" borderId="0" xfId="0" applyNumberFormat="1" applyFont="1" applyFill="1" applyAlignment="1" applyProtection="1"/>
    <xf numFmtId="2" fontId="64" fillId="0" borderId="0" xfId="0" applyNumberFormat="1" applyFont="1" applyFill="1" applyAlignment="1">
      <alignment horizontal="center"/>
    </xf>
    <xf numFmtId="0" fontId="39" fillId="0" borderId="0" xfId="0" applyFont="1" applyAlignment="1">
      <alignment horizontal="center"/>
    </xf>
    <xf numFmtId="0" fontId="39" fillId="0" borderId="0" xfId="0" applyFont="1" applyBorder="1" applyAlignment="1">
      <alignment horizontal="center"/>
    </xf>
    <xf numFmtId="0" fontId="39" fillId="0" borderId="0" xfId="0" applyFont="1" applyBorder="1" applyAlignment="1">
      <alignment horizontal="right"/>
    </xf>
    <xf numFmtId="164" fontId="11" fillId="0" borderId="0" xfId="0" applyNumberFormat="1" applyFont="1" applyFill="1" applyAlignment="1" applyProtection="1">
      <alignment horizontal="left" wrapText="1" shrinkToFit="1"/>
    </xf>
    <xf numFmtId="164" fontId="12" fillId="0" borderId="0" xfId="0" applyNumberFormat="1" applyFont="1" applyFill="1" applyBorder="1" applyAlignment="1" applyProtection="1">
      <alignment horizontal="center"/>
    </xf>
    <xf numFmtId="164" fontId="18" fillId="0" borderId="0" xfId="0" applyNumberFormat="1" applyFont="1" applyFill="1" applyAlignment="1" applyProtection="1">
      <alignment horizontal="left"/>
    </xf>
    <xf numFmtId="164" fontId="10" fillId="0" borderId="0" xfId="0" applyNumberFormat="1" applyFont="1" applyFill="1" applyBorder="1" applyAlignment="1" applyProtection="1">
      <alignment horizontal="left"/>
    </xf>
    <xf numFmtId="164" fontId="12" fillId="0" borderId="0" xfId="0" applyNumberFormat="1" applyFont="1" applyFill="1" applyBorder="1" applyAlignment="1" applyProtection="1">
      <alignment horizontal="center" vertical="center"/>
    </xf>
    <xf numFmtId="0" fontId="32" fillId="0" borderId="1" xfId="0" applyNumberFormat="1" applyFont="1" applyFill="1" applyBorder="1" applyAlignment="1" applyProtection="1">
      <alignment horizontal="left"/>
    </xf>
    <xf numFmtId="164" fontId="19" fillId="0" borderId="1" xfId="0" applyNumberFormat="1" applyFont="1" applyFill="1" applyBorder="1" applyAlignment="1" applyProtection="1">
      <alignment horizontal="center" vertical="center"/>
    </xf>
    <xf numFmtId="164" fontId="19" fillId="0" borderId="2" xfId="0" applyNumberFormat="1" applyFont="1" applyFill="1" applyBorder="1" applyAlignment="1" applyProtection="1">
      <alignment horizontal="center" vertical="center"/>
    </xf>
    <xf numFmtId="164" fontId="19" fillId="0" borderId="0" xfId="0" applyNumberFormat="1" applyFont="1" applyFill="1" applyAlignment="1" applyProtection="1">
      <alignment horizontal="center" vertical="center"/>
    </xf>
    <xf numFmtId="164" fontId="18" fillId="0" borderId="0" xfId="0" applyNumberFormat="1" applyFont="1" applyFill="1" applyAlignment="1" applyProtection="1">
      <alignment horizontal="center" vertical="center" wrapText="1" shrinkToFit="1"/>
    </xf>
    <xf numFmtId="164" fontId="41" fillId="0" borderId="3" xfId="0" applyNumberFormat="1" applyFont="1" applyFill="1" applyBorder="1" applyAlignment="1" applyProtection="1">
      <alignment horizontal="center" vertical="center"/>
    </xf>
    <xf numFmtId="164" fontId="41" fillId="0" borderId="0" xfId="0" applyNumberFormat="1" applyFont="1" applyFill="1" applyBorder="1" applyAlignment="1" applyProtection="1">
      <alignment horizontal="center" vertical="center"/>
    </xf>
    <xf numFmtId="1" fontId="41" fillId="0" borderId="3" xfId="0" applyNumberFormat="1" applyFont="1" applyFill="1" applyBorder="1" applyAlignment="1" applyProtection="1">
      <alignment horizontal="center" vertical="center"/>
    </xf>
    <xf numFmtId="164" fontId="19" fillId="0" borderId="5" xfId="0" applyNumberFormat="1" applyFont="1" applyFill="1" applyBorder="1" applyAlignment="1" applyProtection="1">
      <alignment horizontal="center" vertical="center"/>
    </xf>
    <xf numFmtId="164" fontId="19" fillId="0" borderId="0" xfId="0" quotePrefix="1" applyNumberFormat="1" applyFont="1" applyFill="1" applyBorder="1" applyAlignment="1" applyProtection="1">
      <alignment horizontal="center" vertical="center"/>
    </xf>
    <xf numFmtId="164" fontId="19" fillId="0" borderId="0" xfId="0" applyNumberFormat="1" applyFont="1" applyFill="1" applyAlignment="1">
      <alignment horizontal="center" vertical="center"/>
    </xf>
    <xf numFmtId="164" fontId="18" fillId="0" borderId="0" xfId="0" applyNumberFormat="1" applyFont="1" applyFill="1" applyAlignment="1" applyProtection="1">
      <alignment horizontal="center" vertical="center"/>
    </xf>
    <xf numFmtId="164" fontId="19" fillId="0" borderId="14" xfId="0" applyNumberFormat="1" applyFont="1" applyFill="1" applyBorder="1" applyAlignment="1" applyProtection="1">
      <alignment horizontal="center" vertical="center"/>
    </xf>
    <xf numFmtId="164" fontId="18" fillId="0" borderId="5" xfId="0" applyNumberFormat="1" applyFont="1" applyFill="1" applyBorder="1" applyAlignment="1" applyProtection="1">
      <alignment horizontal="center" vertical="center"/>
    </xf>
    <xf numFmtId="164" fontId="18" fillId="0" borderId="0" xfId="0" applyNumberFormat="1" applyFont="1" applyFill="1" applyAlignment="1">
      <alignment horizontal="center" vertical="center"/>
    </xf>
    <xf numFmtId="164" fontId="18" fillId="0" borderId="0" xfId="0" quotePrefix="1"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center"/>
    </xf>
    <xf numFmtId="49" fontId="18" fillId="0" borderId="0" xfId="0" applyNumberFormat="1" applyFont="1" applyFill="1" applyAlignment="1" applyProtection="1">
      <alignment horizontal="center" vertical="center"/>
    </xf>
    <xf numFmtId="164" fontId="19" fillId="0" borderId="16" xfId="0" applyNumberFormat="1" applyFont="1" applyFill="1" applyBorder="1" applyAlignment="1" applyProtection="1">
      <alignment horizontal="center" vertical="center"/>
    </xf>
    <xf numFmtId="164" fontId="19" fillId="0" borderId="13" xfId="0" applyNumberFormat="1" applyFont="1" applyFill="1" applyBorder="1" applyAlignment="1" applyProtection="1">
      <alignment horizontal="center" vertical="center"/>
    </xf>
    <xf numFmtId="164" fontId="19" fillId="0" borderId="15" xfId="0" applyNumberFormat="1" applyFont="1" applyFill="1" applyBorder="1" applyAlignment="1" applyProtection="1">
      <alignment horizontal="center" vertical="center"/>
    </xf>
    <xf numFmtId="164" fontId="19" fillId="2" borderId="0" xfId="0" applyNumberFormat="1" applyFont="1" applyFill="1" applyAlignment="1">
      <alignment horizontal="center" vertical="center"/>
    </xf>
    <xf numFmtId="164" fontId="20" fillId="0" borderId="0" xfId="0" applyNumberFormat="1" applyFont="1" applyFill="1" applyAlignment="1">
      <alignment horizontal="center" vertical="center"/>
    </xf>
    <xf numFmtId="164" fontId="19" fillId="0" borderId="5" xfId="0" applyNumberFormat="1" applyFont="1" applyFill="1" applyBorder="1" applyAlignment="1">
      <alignment horizontal="center" vertical="center"/>
    </xf>
    <xf numFmtId="164" fontId="3" fillId="0" borderId="0" xfId="0" quotePrefix="1" applyNumberFormat="1" applyFont="1" applyFill="1" applyBorder="1" applyAlignment="1" applyProtection="1">
      <alignment horizontal="center" vertical="center"/>
    </xf>
    <xf numFmtId="3" fontId="19" fillId="0" borderId="1" xfId="0" applyNumberFormat="1" applyFont="1" applyFill="1" applyBorder="1" applyAlignment="1" applyProtection="1">
      <alignment horizontal="center"/>
    </xf>
    <xf numFmtId="3" fontId="19" fillId="0" borderId="2" xfId="0" applyNumberFormat="1" applyFont="1" applyFill="1" applyBorder="1" applyAlignment="1" applyProtection="1">
      <alignment horizontal="center"/>
    </xf>
    <xf numFmtId="3" fontId="19" fillId="0" borderId="0" xfId="0" applyNumberFormat="1" applyFont="1" applyFill="1" applyAlignment="1" applyProtection="1">
      <alignment horizontal="center"/>
    </xf>
    <xf numFmtId="164" fontId="12" fillId="0" borderId="0" xfId="0" applyNumberFormat="1" applyFont="1" applyFill="1" applyAlignment="1" applyProtection="1">
      <alignment wrapText="1" shrinkToFit="1"/>
    </xf>
    <xf numFmtId="3" fontId="12" fillId="0" borderId="0" xfId="0" applyNumberFormat="1" applyFont="1" applyFill="1" applyAlignment="1" applyProtection="1">
      <alignment horizontal="center" wrapText="1" shrinkToFit="1"/>
    </xf>
    <xf numFmtId="164" fontId="12" fillId="0" borderId="0" xfId="0" applyNumberFormat="1" applyFont="1" applyFill="1" applyAlignment="1" applyProtection="1">
      <alignment horizontal="left" wrapText="1" shrinkToFit="1"/>
    </xf>
    <xf numFmtId="3" fontId="42" fillId="0" borderId="0" xfId="0" applyNumberFormat="1" applyFont="1" applyFill="1" applyAlignment="1">
      <alignment horizontal="center"/>
    </xf>
    <xf numFmtId="0" fontId="42" fillId="0" borderId="0" xfId="0" applyFont="1" applyFill="1" applyAlignment="1">
      <alignment horizontal="center"/>
    </xf>
    <xf numFmtId="3" fontId="12" fillId="0" borderId="5" xfId="0" applyNumberFormat="1" applyFont="1" applyFill="1" applyBorder="1" applyAlignment="1" applyProtection="1">
      <alignment horizontal="center"/>
    </xf>
    <xf numFmtId="3" fontId="15" fillId="0" borderId="3" xfId="0" applyNumberFormat="1" applyFont="1" applyFill="1" applyBorder="1" applyAlignment="1" applyProtection="1">
      <alignment horizontal="center" vertical="center"/>
    </xf>
    <xf numFmtId="3" fontId="15" fillId="0" borderId="3" xfId="0" applyNumberFormat="1" applyFont="1" applyFill="1" applyBorder="1" applyAlignment="1" applyProtection="1">
      <alignment horizontal="center"/>
    </xf>
    <xf numFmtId="3" fontId="12" fillId="0" borderId="0" xfId="0" applyNumberFormat="1" applyFont="1" applyFill="1" applyAlignment="1">
      <alignment horizontal="center"/>
    </xf>
    <xf numFmtId="1" fontId="19" fillId="0" borderId="3" xfId="0" applyNumberFormat="1" applyFont="1" applyFill="1" applyBorder="1" applyAlignment="1" applyProtection="1">
      <alignment horizontal="center"/>
    </xf>
    <xf numFmtId="3" fontId="15" fillId="0" borderId="6" xfId="0" applyNumberFormat="1" applyFont="1" applyFill="1" applyBorder="1" applyAlignment="1" applyProtection="1">
      <alignment horizontal="center" vertical="center"/>
    </xf>
    <xf numFmtId="3" fontId="12" fillId="0" borderId="0" xfId="0" applyNumberFormat="1" applyFont="1" applyFill="1" applyAlignment="1">
      <alignment horizontal="center" vertical="center"/>
    </xf>
    <xf numFmtId="3" fontId="12" fillId="0" borderId="3" xfId="0" applyNumberFormat="1" applyFont="1" applyFill="1" applyBorder="1" applyAlignment="1">
      <alignment horizontal="center"/>
    </xf>
    <xf numFmtId="3" fontId="15" fillId="0" borderId="6" xfId="0" applyNumberFormat="1" applyFont="1" applyFill="1" applyBorder="1" applyAlignment="1" applyProtection="1">
      <alignment horizontal="center"/>
    </xf>
    <xf numFmtId="3" fontId="12" fillId="0" borderId="6" xfId="0" applyNumberFormat="1" applyFont="1" applyFill="1" applyBorder="1" applyAlignment="1" applyProtection="1">
      <alignment horizontal="center" vertical="center"/>
    </xf>
    <xf numFmtId="3" fontId="12" fillId="0" borderId="3" xfId="0" applyNumberFormat="1" applyFont="1" applyFill="1" applyBorder="1" applyAlignment="1">
      <alignment horizontal="center" vertical="center"/>
    </xf>
    <xf numFmtId="0" fontId="42" fillId="0" borderId="3" xfId="0" applyFont="1" applyFill="1" applyBorder="1" applyAlignment="1">
      <alignment vertical="center" wrapText="1" shrinkToFit="1"/>
    </xf>
    <xf numFmtId="0" fontId="42" fillId="0" borderId="3" xfId="0" applyFont="1" applyFill="1" applyBorder="1" applyAlignment="1">
      <alignment wrapText="1" shrinkToFit="1"/>
    </xf>
    <xf numFmtId="3" fontId="12" fillId="0" borderId="3" xfId="0" quotePrefix="1" applyNumberFormat="1" applyFont="1" applyFill="1" applyBorder="1" applyAlignment="1" applyProtection="1">
      <alignment horizontal="center" vertical="center"/>
    </xf>
    <xf numFmtId="3" fontId="12" fillId="0" borderId="0" xfId="0" quotePrefix="1" applyNumberFormat="1" applyFont="1" applyFill="1" applyBorder="1" applyAlignment="1" applyProtection="1">
      <alignment horizontal="center" vertical="center"/>
    </xf>
    <xf numFmtId="3" fontId="12" fillId="0" borderId="14" xfId="0" applyNumberFormat="1" applyFont="1" applyFill="1" applyBorder="1" applyAlignment="1" applyProtection="1">
      <alignment horizontal="center"/>
    </xf>
    <xf numFmtId="164" fontId="19" fillId="0" borderId="14" xfId="0" applyNumberFormat="1" applyFont="1" applyFill="1" applyBorder="1" applyAlignment="1" applyProtection="1">
      <alignment horizontal="center"/>
    </xf>
    <xf numFmtId="1" fontId="19" fillId="0" borderId="3" xfId="0" applyNumberFormat="1" applyFont="1" applyFill="1" applyBorder="1" applyAlignment="1" applyProtection="1">
      <alignment horizontal="center" vertical="center"/>
    </xf>
    <xf numFmtId="3" fontId="12" fillId="0" borderId="4" xfId="0" applyNumberFormat="1" applyFont="1" applyFill="1" applyBorder="1" applyAlignment="1" applyProtection="1">
      <alignment horizontal="center"/>
    </xf>
    <xf numFmtId="3" fontId="12" fillId="0" borderId="0" xfId="0" applyNumberFormat="1" applyFont="1" applyFill="1" applyBorder="1" applyAlignment="1">
      <alignment horizontal="center"/>
    </xf>
    <xf numFmtId="9" fontId="12" fillId="0" borderId="0" xfId="0" applyNumberFormat="1" applyFont="1" applyFill="1" applyBorder="1" applyAlignment="1" applyProtection="1">
      <alignment horizontal="center"/>
    </xf>
    <xf numFmtId="3" fontId="12" fillId="0" borderId="5" xfId="0" quotePrefix="1" applyNumberFormat="1" applyFont="1" applyFill="1" applyBorder="1" applyAlignment="1" applyProtection="1">
      <alignment horizontal="center"/>
    </xf>
    <xf numFmtId="3" fontId="12" fillId="0" borderId="0" xfId="0" applyNumberFormat="1" applyFont="1" applyFill="1" applyBorder="1" applyAlignment="1">
      <alignment horizontal="center" vertical="center"/>
    </xf>
    <xf numFmtId="3" fontId="12" fillId="0" borderId="6" xfId="0" applyNumberFormat="1" applyFont="1" applyFill="1" applyBorder="1" applyAlignment="1" applyProtection="1">
      <alignment horizontal="center"/>
    </xf>
    <xf numFmtId="3" fontId="12" fillId="0" borderId="0" xfId="0" applyNumberFormat="1" applyFont="1" applyFill="1" applyAlignment="1">
      <alignment horizontal="center" vertical="top"/>
    </xf>
    <xf numFmtId="49" fontId="12" fillId="0" borderId="0" xfId="0" applyNumberFormat="1" applyFont="1" applyFill="1" applyAlignment="1" applyProtection="1">
      <alignment horizontal="right"/>
    </xf>
    <xf numFmtId="49" fontId="19" fillId="0" borderId="0" xfId="0" applyNumberFormat="1" applyFont="1" applyFill="1" applyAlignment="1" applyProtection="1">
      <alignment horizontal="center"/>
    </xf>
    <xf numFmtId="49" fontId="12" fillId="0" borderId="0" xfId="0" applyNumberFormat="1" applyFont="1" applyFill="1" applyAlignment="1" applyProtection="1">
      <alignment horizontal="center"/>
    </xf>
    <xf numFmtId="164" fontId="19" fillId="0" borderId="13" xfId="0" applyNumberFormat="1" applyFont="1" applyFill="1" applyBorder="1" applyAlignment="1" applyProtection="1">
      <alignment horizontal="center"/>
    </xf>
    <xf numFmtId="3" fontId="12" fillId="0" borderId="9" xfId="0" applyNumberFormat="1" applyFont="1" applyFill="1" applyBorder="1" applyAlignment="1" applyProtection="1">
      <alignment horizontal="center" vertical="center"/>
    </xf>
    <xf numFmtId="164" fontId="19" fillId="0" borderId="15" xfId="0" applyNumberFormat="1" applyFont="1" applyFill="1" applyBorder="1" applyAlignment="1" applyProtection="1">
      <alignment horizontal="center"/>
    </xf>
    <xf numFmtId="3" fontId="12" fillId="0" borderId="4" xfId="0" quotePrefix="1" applyNumberFormat="1" applyFont="1" applyFill="1" applyBorder="1" applyAlignment="1" applyProtection="1">
      <alignment horizontal="center"/>
    </xf>
    <xf numFmtId="3" fontId="12" fillId="0" borderId="6" xfId="0" quotePrefix="1" applyNumberFormat="1" applyFont="1" applyFill="1" applyBorder="1" applyAlignment="1" applyProtection="1">
      <alignment horizontal="center"/>
    </xf>
    <xf numFmtId="164" fontId="19" fillId="2" borderId="3" xfId="0" applyNumberFormat="1" applyFont="1" applyFill="1" applyBorder="1" applyAlignment="1" applyProtection="1">
      <alignment horizontal="center"/>
    </xf>
    <xf numFmtId="3" fontId="12" fillId="0" borderId="5" xfId="0" applyNumberFormat="1" applyFont="1" applyFill="1" applyBorder="1" applyAlignment="1">
      <alignment horizontal="center"/>
    </xf>
    <xf numFmtId="3" fontId="42" fillId="0" borderId="0" xfId="0" applyNumberFormat="1" applyFont="1" applyFill="1"/>
    <xf numFmtId="0" fontId="43" fillId="0" borderId="0" xfId="0" applyFont="1" applyFill="1" applyAlignment="1">
      <alignment horizontal="center"/>
    </xf>
    <xf numFmtId="164" fontId="71" fillId="0" borderId="3" xfId="6" applyNumberFormat="1" applyFont="1" applyFill="1" applyBorder="1" applyAlignment="1" applyProtection="1">
      <alignment vertical="center"/>
    </xf>
    <xf numFmtId="3" fontId="71" fillId="0" borderId="3" xfId="6" applyNumberFormat="1" applyFont="1" applyFill="1" applyBorder="1" applyAlignment="1" applyProtection="1">
      <alignment horizontal="center"/>
    </xf>
    <xf numFmtId="164" fontId="71" fillId="0" borderId="3" xfId="6" applyNumberFormat="1" applyFont="1" applyFill="1" applyBorder="1" applyAlignment="1" applyProtection="1">
      <alignment horizontal="right"/>
    </xf>
    <xf numFmtId="164" fontId="71" fillId="0" borderId="3" xfId="6" applyNumberFormat="1" applyFont="1" applyFill="1" applyBorder="1" applyAlignment="1" applyProtection="1">
      <alignment horizontal="center"/>
    </xf>
    <xf numFmtId="3" fontId="44" fillId="0" borderId="0" xfId="0" applyNumberFormat="1" applyFont="1" applyFill="1" applyBorder="1" applyAlignment="1" applyProtection="1"/>
    <xf numFmtId="164" fontId="44" fillId="0" borderId="0" xfId="0" applyNumberFormat="1" applyFont="1" applyFill="1" applyBorder="1" applyAlignment="1" applyProtection="1">
      <alignment horizontal="center" vertical="center"/>
    </xf>
    <xf numFmtId="164" fontId="44" fillId="0" borderId="0" xfId="0" applyNumberFormat="1" applyFont="1" applyFill="1" applyBorder="1" applyAlignment="1" applyProtection="1">
      <alignment horizontal="right"/>
    </xf>
    <xf numFmtId="164" fontId="46" fillId="0" borderId="0" xfId="0" quotePrefix="1" applyNumberFormat="1" applyFont="1" applyFill="1" applyBorder="1" applyAlignment="1" applyProtection="1">
      <alignment horizontal="center"/>
    </xf>
    <xf numFmtId="3" fontId="42" fillId="0" borderId="0" xfId="5" applyNumberFormat="1" applyFont="1" applyFill="1" applyBorder="1" applyAlignment="1" applyProtection="1">
      <alignment horizontal="center"/>
    </xf>
    <xf numFmtId="1" fontId="42" fillId="0" borderId="0" xfId="0" applyNumberFormat="1" applyFont="1" applyFill="1" applyBorder="1" applyAlignment="1" applyProtection="1">
      <alignment horizontal="center"/>
    </xf>
    <xf numFmtId="164" fontId="15" fillId="0" borderId="0" xfId="0" applyNumberFormat="1" applyFont="1" applyFill="1" applyAlignment="1" applyProtection="1"/>
    <xf numFmtId="3" fontId="15" fillId="0" borderId="0" xfId="0" applyNumberFormat="1" applyFont="1" applyFill="1" applyAlignment="1" applyProtection="1"/>
    <xf numFmtId="3" fontId="42" fillId="0" borderId="0" xfId="0" applyNumberFormat="1" applyFont="1" applyFill="1" applyAlignment="1" applyProtection="1">
      <alignment horizontal="center"/>
    </xf>
    <xf numFmtId="3" fontId="42" fillId="0" borderId="3" xfId="0" applyNumberFormat="1" applyFont="1" applyFill="1" applyBorder="1" applyAlignment="1" applyProtection="1">
      <alignment horizontal="center"/>
    </xf>
    <xf numFmtId="3" fontId="42" fillId="0" borderId="0" xfId="0" applyNumberFormat="1" applyFont="1" applyFill="1" applyBorder="1" applyAlignment="1" applyProtection="1">
      <alignment horizontal="center"/>
    </xf>
    <xf numFmtId="3" fontId="42" fillId="0" borderId="0" xfId="0" quotePrefix="1" applyNumberFormat="1" applyFont="1" applyFill="1" applyBorder="1" applyAlignment="1" applyProtection="1">
      <alignment horizontal="center"/>
    </xf>
    <xf numFmtId="164" fontId="43" fillId="0" borderId="0" xfId="0" quotePrefix="1" applyNumberFormat="1" applyFont="1" applyFill="1" applyBorder="1" applyAlignment="1" applyProtection="1">
      <alignment horizontal="center"/>
    </xf>
    <xf numFmtId="164" fontId="42" fillId="0" borderId="0" xfId="0" quotePrefix="1" applyNumberFormat="1" applyFont="1" applyFill="1" applyBorder="1" applyAlignment="1" applyProtection="1">
      <alignment horizontal="left"/>
    </xf>
    <xf numFmtId="164" fontId="42" fillId="0" borderId="0" xfId="0" quotePrefix="1" applyNumberFormat="1" applyFont="1" applyFill="1" applyBorder="1" applyAlignment="1" applyProtection="1">
      <alignment vertical="center"/>
    </xf>
    <xf numFmtId="164" fontId="42" fillId="0" borderId="0" xfId="0" applyNumberFormat="1" applyFont="1" applyFill="1" applyBorder="1" applyAlignment="1">
      <alignment vertical="center"/>
    </xf>
    <xf numFmtId="3" fontId="42" fillId="0" borderId="0" xfId="0" applyNumberFormat="1" applyFont="1" applyFill="1" applyBorder="1" applyAlignment="1">
      <alignment horizontal="center"/>
    </xf>
    <xf numFmtId="164" fontId="42" fillId="0" borderId="0" xfId="0" applyNumberFormat="1" applyFont="1" applyFill="1" applyBorder="1" applyAlignment="1"/>
    <xf numFmtId="164" fontId="43" fillId="0" borderId="0" xfId="0" applyNumberFormat="1" applyFont="1" applyFill="1" applyBorder="1" applyAlignment="1">
      <alignment horizontal="center"/>
    </xf>
    <xf numFmtId="164" fontId="42" fillId="0" borderId="0" xfId="0" applyNumberFormat="1" applyFont="1" applyFill="1" applyBorder="1" applyAlignment="1">
      <alignment horizontal="right"/>
    </xf>
    <xf numFmtId="0" fontId="42" fillId="0" borderId="0" xfId="0" applyFont="1" applyFill="1" applyBorder="1" applyAlignment="1">
      <alignment vertical="center"/>
    </xf>
    <xf numFmtId="0" fontId="43" fillId="0" borderId="0" xfId="0" applyFont="1" applyFill="1" applyBorder="1" applyAlignment="1">
      <alignment horizontal="center" vertical="center"/>
    </xf>
    <xf numFmtId="9" fontId="12" fillId="0" borderId="0" xfId="0" applyNumberFormat="1" applyFont="1" applyFill="1" applyBorder="1" applyAlignment="1" applyProtection="1">
      <alignment horizontal="right"/>
    </xf>
    <xf numFmtId="0" fontId="42" fillId="0" borderId="0" xfId="0" applyFont="1" applyFill="1" applyBorder="1"/>
    <xf numFmtId="164" fontId="42" fillId="0" borderId="0" xfId="0" applyNumberFormat="1" applyFont="1" applyFill="1" applyBorder="1" applyAlignment="1" applyProtection="1">
      <alignment horizontal="right" vertical="center"/>
    </xf>
    <xf numFmtId="164" fontId="43" fillId="0" borderId="0" xfId="0" applyNumberFormat="1" applyFont="1" applyFill="1" applyBorder="1" applyAlignment="1" applyProtection="1">
      <alignment horizontal="center" vertical="center"/>
    </xf>
    <xf numFmtId="0" fontId="42" fillId="0" borderId="0" xfId="0" applyFont="1" applyFill="1" applyBorder="1" applyAlignment="1">
      <alignment horizontal="right" vertical="center"/>
    </xf>
    <xf numFmtId="164" fontId="42" fillId="0" borderId="0" xfId="0" applyNumberFormat="1" applyFont="1" applyFill="1" applyBorder="1" applyAlignment="1" applyProtection="1">
      <alignment horizontal="center" vertical="center"/>
    </xf>
    <xf numFmtId="164" fontId="42" fillId="0" borderId="0" xfId="0" quotePrefix="1" applyNumberFormat="1" applyFont="1" applyFill="1" applyBorder="1" applyAlignment="1" applyProtection="1">
      <alignment horizontal="center"/>
    </xf>
    <xf numFmtId="0" fontId="42" fillId="0" borderId="0" xfId="0" applyFont="1" applyFill="1" applyBorder="1" applyAlignment="1">
      <alignment horizontal="right"/>
    </xf>
    <xf numFmtId="3" fontId="42" fillId="0" borderId="0" xfId="0" applyNumberFormat="1" applyFont="1" applyFill="1" applyBorder="1" applyAlignment="1">
      <alignment horizontal="center" vertical="center"/>
    </xf>
    <xf numFmtId="9" fontId="42" fillId="0" borderId="0" xfId="0" applyNumberFormat="1" applyFont="1" applyFill="1" applyBorder="1" applyAlignment="1" applyProtection="1">
      <alignment horizontal="center"/>
    </xf>
    <xf numFmtId="9" fontId="42" fillId="0" borderId="0" xfId="1" applyFont="1" applyFill="1" applyBorder="1" applyAlignment="1" applyProtection="1">
      <alignment horizontal="right"/>
    </xf>
    <xf numFmtId="0" fontId="42" fillId="0" borderId="0" xfId="0" applyFont="1" applyFill="1" applyBorder="1" applyAlignment="1">
      <alignment horizontal="center" vertical="center"/>
    </xf>
    <xf numFmtId="49" fontId="12" fillId="0" borderId="0" xfId="0" applyNumberFormat="1" applyFont="1" applyFill="1" applyBorder="1" applyAlignment="1">
      <alignment horizontal="center" vertical="center"/>
    </xf>
    <xf numFmtId="49" fontId="12" fillId="0" borderId="0" xfId="1" applyNumberFormat="1" applyFont="1" applyFill="1" applyBorder="1" applyAlignment="1" applyProtection="1">
      <alignment horizontal="center"/>
    </xf>
    <xf numFmtId="3" fontId="42" fillId="0" borderId="0" xfId="0" applyNumberFormat="1" applyFont="1" applyFill="1" applyBorder="1" applyAlignment="1">
      <alignment horizontal="center" vertical="top"/>
    </xf>
    <xf numFmtId="49" fontId="42" fillId="0" borderId="0" xfId="0" applyNumberFormat="1" applyFont="1" applyFill="1" applyBorder="1" applyAlignment="1">
      <alignment vertical="center"/>
    </xf>
    <xf numFmtId="49" fontId="42" fillId="0" borderId="0" xfId="0" applyNumberFormat="1" applyFont="1" applyFill="1" applyBorder="1" applyAlignment="1" applyProtection="1">
      <alignment horizontal="center"/>
    </xf>
    <xf numFmtId="49" fontId="42" fillId="0" borderId="0" xfId="0" applyNumberFormat="1" applyFont="1" applyFill="1" applyBorder="1" applyAlignment="1" applyProtection="1">
      <alignment horizontal="right"/>
    </xf>
    <xf numFmtId="49" fontId="43" fillId="0" borderId="0" xfId="0" applyNumberFormat="1" applyFont="1" applyFill="1" applyBorder="1" applyAlignment="1" applyProtection="1">
      <alignment horizontal="center"/>
    </xf>
    <xf numFmtId="49" fontId="42" fillId="0" borderId="0" xfId="0" applyNumberFormat="1" applyFont="1" applyFill="1" applyBorder="1" applyAlignment="1" applyProtection="1">
      <alignment vertical="center"/>
    </xf>
    <xf numFmtId="165" fontId="12" fillId="0" borderId="0" xfId="0" applyNumberFormat="1" applyFont="1" applyFill="1" applyBorder="1" applyAlignment="1">
      <alignment horizontal="right" vertical="center"/>
    </xf>
    <xf numFmtId="0" fontId="12" fillId="0" borderId="0" xfId="0" applyNumberFormat="1" applyFont="1" applyFill="1" applyBorder="1" applyAlignment="1">
      <alignment vertical="center"/>
    </xf>
    <xf numFmtId="164" fontId="12" fillId="0" borderId="0" xfId="0" applyNumberFormat="1" applyFont="1" applyFill="1" applyBorder="1" applyAlignment="1">
      <alignment horizontal="right" vertical="center"/>
    </xf>
    <xf numFmtId="164" fontId="44" fillId="0" borderId="0" xfId="0" applyNumberFormat="1" applyFont="1" applyFill="1" applyBorder="1" applyAlignment="1" applyProtection="1"/>
    <xf numFmtId="3" fontId="44" fillId="0" borderId="0" xfId="0" applyNumberFormat="1" applyFont="1" applyFill="1" applyBorder="1" applyAlignment="1" applyProtection="1">
      <alignment horizontal="center"/>
    </xf>
    <xf numFmtId="3" fontId="42" fillId="0" borderId="1" xfId="5" applyNumberFormat="1" applyFont="1" applyFill="1" applyBorder="1" applyAlignment="1" applyProtection="1">
      <alignment horizontal="center"/>
    </xf>
    <xf numFmtId="1" fontId="19" fillId="0" borderId="1" xfId="0" applyNumberFormat="1" applyFont="1" applyFill="1" applyBorder="1" applyAlignment="1" applyProtection="1">
      <alignment horizontal="center"/>
    </xf>
    <xf numFmtId="3" fontId="42" fillId="0" borderId="2" xfId="5" applyNumberFormat="1" applyFont="1" applyFill="1" applyBorder="1" applyAlignment="1" applyProtection="1">
      <alignment horizontal="center"/>
    </xf>
    <xf numFmtId="1" fontId="19" fillId="0" borderId="2" xfId="0" applyNumberFormat="1" applyFont="1" applyFill="1" applyBorder="1" applyAlignment="1" applyProtection="1">
      <alignment horizontal="center"/>
    </xf>
    <xf numFmtId="3" fontId="42" fillId="0" borderId="0" xfId="5" applyNumberFormat="1" applyFont="1" applyFill="1" applyAlignment="1" applyProtection="1">
      <alignment horizontal="center"/>
    </xf>
    <xf numFmtId="1" fontId="19" fillId="0" borderId="0" xfId="0" applyNumberFormat="1" applyFont="1" applyFill="1" applyAlignment="1" applyProtection="1">
      <alignment horizontal="center"/>
    </xf>
    <xf numFmtId="1" fontId="12" fillId="0" borderId="0" xfId="0" applyNumberFormat="1" applyFont="1" applyFill="1" applyAlignment="1" applyProtection="1">
      <alignment horizontal="center"/>
    </xf>
    <xf numFmtId="3" fontId="42" fillId="0" borderId="0" xfId="5" applyNumberFormat="1" applyFont="1" applyFill="1" applyAlignment="1" applyProtection="1">
      <alignment horizontal="center" wrapText="1" shrinkToFit="1"/>
    </xf>
    <xf numFmtId="1" fontId="12" fillId="0" borderId="0" xfId="0" applyNumberFormat="1" applyFont="1" applyFill="1" applyAlignment="1" applyProtection="1">
      <alignment horizontal="center" wrapText="1" shrinkToFit="1"/>
    </xf>
    <xf numFmtId="1" fontId="19" fillId="0" borderId="0" xfId="0" applyNumberFormat="1" applyFont="1" applyFill="1" applyBorder="1" applyAlignment="1" applyProtection="1">
      <alignment horizontal="center"/>
    </xf>
    <xf numFmtId="3" fontId="42" fillId="0" borderId="3" xfId="5" applyNumberFormat="1" applyFont="1" applyFill="1" applyBorder="1" applyAlignment="1" applyProtection="1">
      <alignment horizontal="center"/>
    </xf>
    <xf numFmtId="1" fontId="12" fillId="0" borderId="3" xfId="0" applyNumberFormat="1" applyFont="1" applyFill="1" applyBorder="1" applyAlignment="1">
      <alignment horizontal="center"/>
    </xf>
    <xf numFmtId="3" fontId="42" fillId="0" borderId="3" xfId="5" applyNumberFormat="1" applyFont="1" applyFill="1" applyBorder="1" applyAlignment="1" applyProtection="1">
      <alignment horizontal="center" vertical="center"/>
    </xf>
    <xf numFmtId="1" fontId="12" fillId="0" borderId="3" xfId="0" applyNumberFormat="1" applyFont="1" applyFill="1" applyBorder="1" applyAlignment="1">
      <alignment horizontal="center" vertical="center"/>
    </xf>
    <xf numFmtId="3" fontId="42" fillId="0" borderId="5" xfId="5" applyNumberFormat="1" applyFont="1" applyFill="1" applyBorder="1" applyAlignment="1" applyProtection="1">
      <alignment horizontal="center"/>
    </xf>
    <xf numFmtId="1" fontId="12" fillId="0" borderId="5" xfId="0" applyNumberFormat="1" applyFont="1" applyFill="1" applyBorder="1" applyAlignment="1" applyProtection="1">
      <alignment horizontal="center"/>
    </xf>
    <xf numFmtId="3" fontId="42" fillId="0" borderId="0" xfId="5" applyNumberFormat="1" applyFont="1" applyFill="1" applyAlignment="1">
      <alignment horizontal="center"/>
    </xf>
    <xf numFmtId="1" fontId="12" fillId="0" borderId="0" xfId="0" applyNumberFormat="1" applyFont="1" applyFill="1" applyBorder="1" applyAlignment="1">
      <alignment horizontal="center"/>
    </xf>
    <xf numFmtId="3" fontId="42" fillId="0" borderId="3" xfId="5" quotePrefix="1" applyNumberFormat="1" applyFont="1" applyFill="1" applyBorder="1" applyAlignment="1" applyProtection="1">
      <alignment horizontal="center"/>
    </xf>
    <xf numFmtId="3" fontId="42" fillId="0" borderId="0" xfId="5" quotePrefix="1" applyNumberFormat="1" applyFont="1" applyFill="1" applyBorder="1" applyAlignment="1" applyProtection="1">
      <alignment horizontal="center"/>
    </xf>
    <xf numFmtId="1" fontId="12" fillId="0" borderId="0" xfId="0" applyNumberFormat="1" applyFont="1" applyFill="1" applyAlignment="1">
      <alignment horizontal="center"/>
    </xf>
    <xf numFmtId="1" fontId="42" fillId="0" borderId="0" xfId="0" applyNumberFormat="1" applyFont="1" applyFill="1" applyAlignment="1">
      <alignment horizontal="center"/>
    </xf>
    <xf numFmtId="1" fontId="12" fillId="0" borderId="0" xfId="0" applyNumberFormat="1" applyFont="1" applyFill="1" applyAlignment="1">
      <alignment horizontal="center" vertical="center"/>
    </xf>
    <xf numFmtId="3" fontId="42" fillId="0" borderId="0" xfId="5" applyNumberFormat="1" applyFont="1" applyFill="1" applyBorder="1" applyAlignment="1" applyProtection="1">
      <alignment horizontal="center" vertical="center"/>
    </xf>
    <xf numFmtId="1" fontId="12" fillId="0" borderId="0" xfId="0" applyNumberFormat="1" applyFont="1" applyFill="1" applyBorder="1" applyAlignment="1" applyProtection="1">
      <alignment horizontal="center" vertical="center" wrapText="1"/>
    </xf>
    <xf numFmtId="1" fontId="12" fillId="0" borderId="0" xfId="0" applyNumberFormat="1" applyFont="1" applyFill="1" applyBorder="1" applyAlignment="1" applyProtection="1">
      <alignment horizontal="center" vertical="center"/>
    </xf>
    <xf numFmtId="3" fontId="42" fillId="0" borderId="0" xfId="5" applyNumberFormat="1" applyFont="1" applyFill="1" applyAlignment="1">
      <alignment horizontal="center" vertical="center"/>
    </xf>
    <xf numFmtId="3" fontId="42" fillId="0" borderId="3" xfId="5" applyNumberFormat="1" applyFont="1" applyFill="1" applyBorder="1" applyAlignment="1">
      <alignment horizontal="center"/>
    </xf>
    <xf numFmtId="1" fontId="15" fillId="0" borderId="0" xfId="0" applyNumberFormat="1" applyFont="1" applyFill="1" applyBorder="1" applyAlignment="1" applyProtection="1">
      <alignment horizontal="center"/>
    </xf>
    <xf numFmtId="3" fontId="42" fillId="0" borderId="6" xfId="5" applyNumberFormat="1" applyFont="1" applyFill="1" applyBorder="1" applyAlignment="1" applyProtection="1">
      <alignment horizontal="center"/>
    </xf>
    <xf numFmtId="3" fontId="42" fillId="0" borderId="6" xfId="5" applyNumberFormat="1" applyFont="1" applyFill="1" applyBorder="1" applyAlignment="1" applyProtection="1">
      <alignment horizontal="center" vertical="center"/>
    </xf>
    <xf numFmtId="3" fontId="42" fillId="0" borderId="3" xfId="5" applyNumberFormat="1" applyFont="1" applyFill="1" applyBorder="1" applyAlignment="1">
      <alignment horizontal="center" vertical="center"/>
    </xf>
    <xf numFmtId="1" fontId="12" fillId="0" borderId="0" xfId="0" applyNumberFormat="1" applyFont="1" applyFill="1" applyBorder="1" applyAlignment="1">
      <alignment horizontal="center" vertical="center"/>
    </xf>
    <xf numFmtId="1" fontId="42" fillId="0" borderId="3" xfId="0" applyNumberFormat="1" applyFont="1" applyFill="1" applyBorder="1" applyAlignment="1">
      <alignment horizontal="center" vertical="center" wrapText="1" shrinkToFit="1"/>
    </xf>
    <xf numFmtId="1" fontId="42" fillId="0" borderId="3" xfId="0" applyNumberFormat="1" applyFont="1" applyFill="1" applyBorder="1" applyAlignment="1">
      <alignment horizontal="center" wrapText="1" shrinkToFit="1"/>
    </xf>
    <xf numFmtId="3" fontId="42" fillId="0" borderId="3" xfId="5" quotePrefix="1" applyNumberFormat="1" applyFont="1" applyFill="1" applyBorder="1" applyAlignment="1" applyProtection="1">
      <alignment horizontal="center" vertical="center"/>
    </xf>
    <xf numFmtId="3" fontId="42" fillId="0" borderId="0" xfId="5" quotePrefix="1" applyNumberFormat="1" applyFont="1" applyFill="1" applyBorder="1" applyAlignment="1" applyProtection="1">
      <alignment horizontal="center" vertical="center"/>
    </xf>
    <xf numFmtId="3" fontId="42" fillId="0" borderId="14" xfId="5" applyNumberFormat="1" applyFont="1" applyFill="1" applyBorder="1" applyAlignment="1" applyProtection="1">
      <alignment horizontal="center"/>
    </xf>
    <xf numFmtId="1" fontId="12" fillId="0" borderId="14" xfId="0" applyNumberFormat="1" applyFont="1" applyFill="1" applyBorder="1" applyAlignment="1" applyProtection="1">
      <alignment horizontal="center"/>
    </xf>
    <xf numFmtId="3" fontId="42" fillId="0" borderId="4" xfId="5" applyNumberFormat="1" applyFont="1" applyFill="1" applyBorder="1" applyAlignment="1" applyProtection="1">
      <alignment horizontal="center"/>
    </xf>
    <xf numFmtId="1" fontId="12" fillId="0" borderId="4" xfId="0" applyNumberFormat="1" applyFont="1" applyFill="1" applyBorder="1" applyAlignment="1" applyProtection="1">
      <alignment horizontal="center"/>
    </xf>
    <xf numFmtId="1" fontId="42" fillId="0" borderId="0" xfId="0" applyNumberFormat="1" applyFont="1" applyFill="1" applyBorder="1" applyAlignment="1">
      <alignment horizontal="center"/>
    </xf>
    <xf numFmtId="3" fontId="42" fillId="0" borderId="0" xfId="5" applyNumberFormat="1" applyFont="1" applyFill="1" applyBorder="1" applyAlignment="1">
      <alignment horizontal="center"/>
    </xf>
    <xf numFmtId="3" fontId="42" fillId="0" borderId="5" xfId="5" quotePrefix="1" applyNumberFormat="1" applyFont="1" applyFill="1" applyBorder="1" applyAlignment="1" applyProtection="1">
      <alignment horizontal="center"/>
    </xf>
    <xf numFmtId="3" fontId="42" fillId="0" borderId="17" xfId="5" applyNumberFormat="1" applyFont="1" applyFill="1" applyBorder="1" applyAlignment="1" applyProtection="1">
      <alignment horizontal="center"/>
    </xf>
    <xf numFmtId="9" fontId="12" fillId="0" borderId="17" xfId="1" applyFont="1" applyFill="1" applyBorder="1" applyAlignment="1" applyProtection="1">
      <alignment horizontal="right"/>
    </xf>
    <xf numFmtId="1" fontId="12" fillId="0" borderId="17" xfId="0" applyNumberFormat="1" applyFont="1" applyFill="1" applyBorder="1" applyAlignment="1" applyProtection="1">
      <alignment horizontal="center"/>
    </xf>
    <xf numFmtId="164" fontId="12" fillId="0" borderId="17" xfId="0" applyNumberFormat="1" applyFont="1" applyFill="1" applyBorder="1" applyAlignment="1" applyProtection="1">
      <alignment horizontal="right"/>
    </xf>
    <xf numFmtId="3" fontId="42" fillId="0" borderId="0" xfId="5" applyNumberFormat="1" applyFont="1" applyFill="1" applyBorder="1" applyAlignment="1">
      <alignment horizontal="center" vertical="center"/>
    </xf>
    <xf numFmtId="1" fontId="42" fillId="0" borderId="0" xfId="0" applyNumberFormat="1" applyFont="1" applyFill="1" applyBorder="1" applyAlignment="1">
      <alignment horizontal="center" vertical="center"/>
    </xf>
    <xf numFmtId="3" fontId="42" fillId="0" borderId="0" xfId="5" applyNumberFormat="1" applyFont="1" applyFill="1" applyAlignment="1">
      <alignment horizontal="center" vertical="top"/>
    </xf>
    <xf numFmtId="9" fontId="12" fillId="0" borderId="17" xfId="1" applyFont="1" applyFill="1" applyBorder="1" applyAlignment="1" applyProtection="1">
      <alignment horizontal="center"/>
    </xf>
    <xf numFmtId="164" fontId="12" fillId="0" borderId="17" xfId="0" applyNumberFormat="1" applyFont="1" applyFill="1" applyBorder="1" applyAlignment="1" applyProtection="1">
      <alignment horizontal="center"/>
    </xf>
    <xf numFmtId="3" fontId="42" fillId="0" borderId="9" xfId="5" applyNumberFormat="1" applyFont="1" applyFill="1" applyBorder="1" applyAlignment="1" applyProtection="1">
      <alignment horizontal="center" vertical="center"/>
    </xf>
    <xf numFmtId="3" fontId="42" fillId="0" borderId="4" xfId="5" quotePrefix="1" applyNumberFormat="1" applyFont="1" applyFill="1" applyBorder="1" applyAlignment="1" applyProtection="1">
      <alignment horizontal="center"/>
    </xf>
    <xf numFmtId="3" fontId="42" fillId="0" borderId="6" xfId="5" quotePrefix="1" applyNumberFormat="1" applyFont="1" applyFill="1" applyBorder="1" applyAlignment="1" applyProtection="1">
      <alignment horizontal="center"/>
    </xf>
    <xf numFmtId="1" fontId="12" fillId="0" borderId="0" xfId="0" quotePrefix="1" applyNumberFormat="1" applyFont="1" applyFill="1" applyBorder="1" applyAlignment="1" applyProtection="1">
      <alignment horizontal="center"/>
    </xf>
    <xf numFmtId="3" fontId="42" fillId="0" borderId="5" xfId="5" applyNumberFormat="1" applyFont="1" applyFill="1" applyBorder="1" applyAlignment="1">
      <alignment horizontal="center"/>
    </xf>
    <xf numFmtId="1" fontId="12" fillId="0" borderId="5" xfId="0" applyNumberFormat="1" applyFont="1" applyFill="1" applyBorder="1" applyAlignment="1">
      <alignment horizontal="center"/>
    </xf>
    <xf numFmtId="1" fontId="43" fillId="0" borderId="0" xfId="0" applyNumberFormat="1" applyFont="1" applyFill="1" applyBorder="1" applyAlignment="1" applyProtection="1">
      <alignment horizontal="center"/>
    </xf>
    <xf numFmtId="3" fontId="71" fillId="0" borderId="0" xfId="6" applyNumberFormat="1" applyFont="1" applyFill="1" applyBorder="1" applyAlignment="1" applyProtection="1">
      <alignment horizontal="center"/>
    </xf>
    <xf numFmtId="164" fontId="72" fillId="0" borderId="0" xfId="6" applyNumberFormat="1" applyFont="1" applyFill="1" applyBorder="1" applyAlignment="1" applyProtection="1">
      <alignment horizontal="center"/>
    </xf>
    <xf numFmtId="164" fontId="71" fillId="0" borderId="0" xfId="6" applyNumberFormat="1" applyFont="1" applyFill="1" applyBorder="1" applyAlignment="1" applyProtection="1">
      <alignment horizontal="right"/>
    </xf>
    <xf numFmtId="164" fontId="71" fillId="0" borderId="0" xfId="6" applyNumberFormat="1" applyFont="1" applyFill="1" applyBorder="1" applyAlignment="1" applyProtection="1">
      <alignment horizontal="center"/>
    </xf>
    <xf numFmtId="3" fontId="71" fillId="0" borderId="0" xfId="6" applyNumberFormat="1" applyFont="1" applyFill="1" applyAlignment="1" applyProtection="1">
      <alignment horizontal="center"/>
    </xf>
    <xf numFmtId="164" fontId="71" fillId="0" borderId="0" xfId="6" applyNumberFormat="1" applyFont="1" applyFill="1" applyAlignment="1" applyProtection="1"/>
    <xf numFmtId="164" fontId="71" fillId="0" borderId="0" xfId="6" applyNumberFormat="1" applyFont="1" applyFill="1" applyAlignment="1" applyProtection="1">
      <alignment horizontal="center"/>
    </xf>
    <xf numFmtId="3" fontId="73" fillId="0" borderId="0" xfId="6" applyNumberFormat="1" applyFont="1" applyFill="1" applyBorder="1" applyAlignment="1" applyProtection="1">
      <alignment horizontal="center"/>
    </xf>
    <xf numFmtId="164" fontId="73" fillId="0" borderId="0" xfId="6" applyNumberFormat="1" applyFont="1" applyFill="1" applyBorder="1" applyAlignment="1" applyProtection="1">
      <alignment horizontal="right"/>
    </xf>
    <xf numFmtId="164" fontId="73" fillId="0" borderId="0" xfId="6" applyNumberFormat="1" applyFont="1" applyFill="1" applyBorder="1" applyAlignment="1" applyProtection="1">
      <alignment horizontal="center"/>
    </xf>
    <xf numFmtId="3" fontId="71" fillId="0" borderId="5" xfId="6" applyNumberFormat="1" applyFont="1" applyFill="1" applyBorder="1" applyAlignment="1" applyProtection="1">
      <alignment horizontal="center"/>
    </xf>
    <xf numFmtId="164" fontId="72" fillId="0" borderId="5" xfId="6" applyNumberFormat="1" applyFont="1" applyFill="1" applyBorder="1" applyAlignment="1" applyProtection="1">
      <alignment horizontal="center"/>
    </xf>
    <xf numFmtId="164" fontId="72" fillId="0" borderId="5" xfId="6" applyNumberFormat="1" applyFont="1" applyFill="1" applyBorder="1" applyAlignment="1" applyProtection="1">
      <alignment horizontal="right"/>
    </xf>
    <xf numFmtId="164" fontId="71" fillId="0" borderId="3" xfId="6" applyNumberFormat="1" applyFont="1" applyFill="1" applyBorder="1" applyAlignment="1" applyProtection="1">
      <alignment horizontal="center" vertical="center" wrapText="1"/>
    </xf>
    <xf numFmtId="164" fontId="15" fillId="0" borderId="0" xfId="0" applyNumberFormat="1" applyFont="1" applyFill="1" applyAlignment="1" applyProtection="1">
      <alignment horizontal="center"/>
    </xf>
    <xf numFmtId="3" fontId="42" fillId="0" borderId="0" xfId="5" applyNumberFormat="1" applyFont="1" applyFill="1" applyBorder="1" applyAlignment="1">
      <alignment horizontal="center" vertical="top"/>
    </xf>
    <xf numFmtId="3" fontId="71" fillId="0" borderId="0" xfId="5" applyNumberFormat="1" applyFont="1" applyFill="1" applyBorder="1" applyAlignment="1" applyProtection="1">
      <alignment horizontal="center"/>
    </xf>
    <xf numFmtId="1" fontId="44" fillId="0" borderId="0" xfId="0" applyNumberFormat="1" applyFont="1" applyFill="1" applyBorder="1" applyAlignment="1" applyProtection="1">
      <alignment horizontal="center" vertical="center"/>
    </xf>
    <xf numFmtId="164" fontId="12" fillId="0" borderId="17" xfId="0" applyNumberFormat="1" applyFont="1" applyFill="1" applyBorder="1" applyAlignment="1" applyProtection="1">
      <alignment vertical="center"/>
    </xf>
    <xf numFmtId="164" fontId="72" fillId="0" borderId="0" xfId="6" applyNumberFormat="1" applyFont="1" applyFill="1" applyBorder="1" applyAlignment="1" applyProtection="1">
      <alignment horizontal="center" vertical="center"/>
    </xf>
    <xf numFmtId="164" fontId="71" fillId="0" borderId="0" xfId="6" applyNumberFormat="1" applyFont="1" applyFill="1" applyBorder="1" applyAlignment="1" applyProtection="1">
      <alignment vertical="center"/>
    </xf>
    <xf numFmtId="164" fontId="71" fillId="0" borderId="0" xfId="6" applyNumberFormat="1" applyFont="1" applyFill="1" applyAlignment="1" applyProtection="1">
      <alignment vertical="center"/>
    </xf>
    <xf numFmtId="164" fontId="73" fillId="0" borderId="0" xfId="6" applyNumberFormat="1" applyFont="1" applyFill="1" applyBorder="1" applyAlignment="1" applyProtection="1">
      <alignment vertical="center"/>
    </xf>
    <xf numFmtId="164" fontId="72" fillId="0" borderId="5" xfId="6" applyNumberFormat="1" applyFont="1" applyFill="1" applyBorder="1" applyAlignment="1" applyProtection="1"/>
    <xf numFmtId="164" fontId="71" fillId="0" borderId="3" xfId="6" applyNumberFormat="1" applyFont="1" applyFill="1" applyBorder="1" applyAlignment="1" applyProtection="1">
      <alignment vertical="center" wrapText="1"/>
    </xf>
    <xf numFmtId="164" fontId="12" fillId="0" borderId="17" xfId="0" applyNumberFormat="1" applyFont="1" applyFill="1" applyBorder="1" applyAlignment="1" applyProtection="1">
      <alignment horizontal="left"/>
    </xf>
    <xf numFmtId="164" fontId="42" fillId="0" borderId="0" xfId="0" applyNumberFormat="1" applyFont="1" applyFill="1" applyAlignment="1" applyProtection="1">
      <alignment horizontal="left"/>
    </xf>
    <xf numFmtId="164" fontId="71" fillId="0" borderId="0" xfId="6" applyNumberFormat="1" applyFont="1" applyFill="1" applyAlignment="1" applyProtection="1">
      <alignment horizontal="left"/>
    </xf>
    <xf numFmtId="164" fontId="71" fillId="0" borderId="3" xfId="6" applyNumberFormat="1" applyFont="1" applyFill="1" applyBorder="1" applyAlignment="1" applyProtection="1">
      <alignment horizontal="left"/>
    </xf>
    <xf numFmtId="164" fontId="71" fillId="0" borderId="0" xfId="6" applyNumberFormat="1" applyFont="1" applyFill="1" applyBorder="1" applyAlignment="1" applyProtection="1">
      <alignment horizontal="left"/>
    </xf>
    <xf numFmtId="164" fontId="71" fillId="0" borderId="0" xfId="6" applyNumberFormat="1" applyFont="1" applyFill="1" applyBorder="1" applyAlignment="1" applyProtection="1">
      <alignment horizontal="left" vertical="top"/>
    </xf>
    <xf numFmtId="164" fontId="73" fillId="0" borderId="0" xfId="6" applyNumberFormat="1" applyFont="1" applyFill="1" applyBorder="1" applyAlignment="1" applyProtection="1">
      <alignment horizontal="left"/>
    </xf>
    <xf numFmtId="0" fontId="71" fillId="0" borderId="3" xfId="6" applyFont="1" applyFill="1" applyBorder="1" applyAlignment="1" applyProtection="1">
      <alignment horizontal="left"/>
    </xf>
    <xf numFmtId="164" fontId="71" fillId="0" borderId="5" xfId="6" applyNumberFormat="1" applyFont="1" applyFill="1" applyBorder="1" applyAlignment="1" applyProtection="1">
      <alignment horizontal="left"/>
    </xf>
    <xf numFmtId="0" fontId="42" fillId="0" borderId="0" xfId="0" applyFont="1"/>
    <xf numFmtId="164" fontId="71" fillId="0" borderId="3" xfId="6" applyNumberFormat="1" applyFont="1" applyFill="1" applyBorder="1" applyAlignment="1" applyProtection="1">
      <alignment horizontal="left" wrapText="1"/>
    </xf>
    <xf numFmtId="164" fontId="42" fillId="0" borderId="0" xfId="0" applyNumberFormat="1" applyFont="1" applyFill="1" applyBorder="1" applyAlignment="1" applyProtection="1">
      <alignment horizontal="left" vertical="center"/>
    </xf>
    <xf numFmtId="0" fontId="12" fillId="0" borderId="0" xfId="0" applyFont="1" applyFill="1" applyBorder="1" applyAlignment="1">
      <alignment vertical="top"/>
    </xf>
    <xf numFmtId="0" fontId="42" fillId="0" borderId="0" xfId="0" applyFont="1" applyFill="1" applyBorder="1" applyAlignment="1">
      <alignment vertical="top"/>
    </xf>
    <xf numFmtId="164" fontId="12" fillId="0" borderId="0" xfId="0" applyNumberFormat="1" applyFont="1" applyFill="1" applyBorder="1" applyAlignment="1" applyProtection="1">
      <alignment horizontal="left" wrapText="1"/>
    </xf>
    <xf numFmtId="0" fontId="41" fillId="0" borderId="1" xfId="0" applyNumberFormat="1" applyFont="1" applyFill="1" applyBorder="1" applyAlignment="1" applyProtection="1">
      <alignment horizontal="left"/>
    </xf>
    <xf numFmtId="2" fontId="42" fillId="0" borderId="0" xfId="0" applyNumberFormat="1" applyFont="1" applyFill="1" applyBorder="1" applyAlignment="1" applyProtection="1">
      <alignment horizontal="right"/>
    </xf>
    <xf numFmtId="164" fontId="42" fillId="0" borderId="0" xfId="0" applyNumberFormat="1" applyFont="1" applyFill="1" applyBorder="1" applyAlignment="1">
      <alignment horizontal="left"/>
    </xf>
    <xf numFmtId="3" fontId="71" fillId="0" borderId="3" xfId="6" applyNumberFormat="1" applyFont="1" applyFill="1" applyBorder="1" applyAlignment="1" applyProtection="1">
      <alignment horizontal="center" vertical="center" wrapText="1"/>
    </xf>
    <xf numFmtId="164" fontId="71" fillId="0" borderId="3" xfId="6" applyNumberFormat="1" applyFont="1" applyFill="1" applyBorder="1" applyAlignment="1" applyProtection="1">
      <alignment horizontal="right" vertical="center" wrapText="1"/>
    </xf>
    <xf numFmtId="164" fontId="19" fillId="0" borderId="0" xfId="0" applyNumberFormat="1" applyFont="1" applyFill="1" applyAlignment="1" applyProtection="1">
      <alignment horizontal="center" wrapText="1" shrinkToFit="1"/>
    </xf>
    <xf numFmtId="164" fontId="41" fillId="0" borderId="0" xfId="0" applyNumberFormat="1" applyFont="1" applyFill="1" applyBorder="1" applyAlignment="1" applyProtection="1">
      <alignment horizontal="center"/>
    </xf>
    <xf numFmtId="164" fontId="72" fillId="0" borderId="3" xfId="6" applyNumberFormat="1" applyFont="1" applyFill="1" applyBorder="1" applyAlignment="1" applyProtection="1">
      <alignment horizontal="center" vertical="center"/>
    </xf>
    <xf numFmtId="164" fontId="41" fillId="0" borderId="0" xfId="0" applyNumberFormat="1" applyFont="1" applyFill="1" applyAlignment="1" applyProtection="1"/>
    <xf numFmtId="164" fontId="43" fillId="0" borderId="0" xfId="0" applyNumberFormat="1" applyFont="1" applyFill="1" applyAlignment="1" applyProtection="1">
      <alignment horizontal="center"/>
    </xf>
    <xf numFmtId="164" fontId="43" fillId="0" borderId="0" xfId="0" applyNumberFormat="1" applyFont="1" applyFill="1" applyBorder="1" applyAlignment="1" applyProtection="1"/>
    <xf numFmtId="164" fontId="19" fillId="0" borderId="0" xfId="0" applyNumberFormat="1" applyFont="1" applyFill="1" applyBorder="1" applyAlignment="1" applyProtection="1"/>
    <xf numFmtId="0" fontId="43" fillId="0" borderId="0" xfId="0" applyFont="1" applyFill="1" applyBorder="1" applyAlignment="1">
      <alignment horizontal="center"/>
    </xf>
    <xf numFmtId="1" fontId="43" fillId="0" borderId="1" xfId="0" applyNumberFormat="1" applyFont="1" applyFill="1" applyBorder="1" applyAlignment="1" applyProtection="1">
      <alignment horizontal="center"/>
    </xf>
    <xf numFmtId="1" fontId="43" fillId="0" borderId="2" xfId="0" applyNumberFormat="1" applyFont="1" applyFill="1" applyBorder="1" applyAlignment="1" applyProtection="1">
      <alignment horizontal="center"/>
    </xf>
    <xf numFmtId="1" fontId="43" fillId="0" borderId="0" xfId="0" applyNumberFormat="1" applyFont="1" applyFill="1" applyAlignment="1" applyProtection="1">
      <alignment horizontal="center"/>
    </xf>
    <xf numFmtId="1" fontId="43" fillId="0" borderId="0" xfId="0" applyNumberFormat="1" applyFont="1" applyFill="1" applyAlignment="1" applyProtection="1">
      <alignment horizontal="center" wrapText="1" shrinkToFit="1"/>
    </xf>
    <xf numFmtId="1" fontId="43" fillId="0" borderId="3" xfId="0" applyNumberFormat="1" applyFont="1" applyFill="1" applyBorder="1" applyAlignment="1" applyProtection="1">
      <alignment horizontal="center"/>
    </xf>
    <xf numFmtId="1" fontId="43" fillId="0" borderId="5" xfId="0" applyNumberFormat="1" applyFont="1" applyFill="1" applyBorder="1" applyAlignment="1" applyProtection="1">
      <alignment horizontal="center"/>
    </xf>
    <xf numFmtId="1" fontId="43" fillId="0" borderId="0" xfId="0" quotePrefix="1" applyNumberFormat="1" applyFont="1" applyFill="1" applyBorder="1" applyAlignment="1" applyProtection="1">
      <alignment horizontal="center"/>
    </xf>
    <xf numFmtId="1" fontId="43" fillId="0" borderId="3" xfId="0" applyNumberFormat="1" applyFont="1" applyFill="1" applyBorder="1" applyAlignment="1" applyProtection="1">
      <alignment horizontal="center" vertical="center"/>
    </xf>
    <xf numFmtId="1" fontId="43" fillId="0" borderId="0" xfId="0" applyNumberFormat="1" applyFont="1" applyFill="1" applyAlignment="1">
      <alignment horizontal="center"/>
    </xf>
    <xf numFmtId="1" fontId="43" fillId="0" borderId="0" xfId="0" applyNumberFormat="1" applyFont="1" applyFill="1" applyAlignment="1">
      <alignment horizontal="center" vertical="center"/>
    </xf>
    <xf numFmtId="1" fontId="43" fillId="0" borderId="0" xfId="0" applyNumberFormat="1" applyFont="1" applyFill="1" applyBorder="1" applyAlignment="1" applyProtection="1">
      <alignment horizontal="center" vertical="center"/>
    </xf>
    <xf numFmtId="1" fontId="43" fillId="0" borderId="14" xfId="0" applyNumberFormat="1" applyFont="1" applyFill="1" applyBorder="1" applyAlignment="1" applyProtection="1">
      <alignment horizontal="center"/>
    </xf>
    <xf numFmtId="1" fontId="43" fillId="0" borderId="0" xfId="0" applyNumberFormat="1" applyFont="1" applyFill="1" applyBorder="1" applyAlignment="1">
      <alignment horizontal="center"/>
    </xf>
    <xf numFmtId="1" fontId="43" fillId="0" borderId="17" xfId="0" applyNumberFormat="1" applyFont="1" applyFill="1" applyBorder="1" applyAlignment="1" applyProtection="1">
      <alignment horizontal="center"/>
    </xf>
    <xf numFmtId="1" fontId="43" fillId="0" borderId="0" xfId="0" applyNumberFormat="1" applyFont="1" applyFill="1" applyBorder="1" applyAlignment="1">
      <alignment horizontal="center" vertical="center"/>
    </xf>
    <xf numFmtId="1" fontId="43" fillId="0" borderId="16" xfId="0" applyNumberFormat="1" applyFont="1" applyFill="1" applyBorder="1" applyAlignment="1" applyProtection="1">
      <alignment horizontal="center" vertical="center"/>
    </xf>
    <xf numFmtId="1" fontId="43" fillId="0" borderId="13" xfId="0" applyNumberFormat="1" applyFont="1" applyFill="1" applyBorder="1" applyAlignment="1" applyProtection="1">
      <alignment horizontal="center"/>
    </xf>
    <xf numFmtId="1" fontId="43" fillId="0" borderId="15" xfId="0" applyNumberFormat="1" applyFont="1" applyFill="1" applyBorder="1" applyAlignment="1" applyProtection="1">
      <alignment horizontal="center"/>
    </xf>
    <xf numFmtId="1" fontId="43" fillId="0" borderId="5" xfId="0" applyNumberFormat="1" applyFont="1" applyFill="1" applyBorder="1" applyAlignment="1">
      <alignment horizontal="center"/>
    </xf>
    <xf numFmtId="164" fontId="72" fillId="0" borderId="0" xfId="6" applyNumberFormat="1" applyFont="1" applyFill="1" applyAlignment="1" applyProtection="1">
      <alignment horizontal="center" vertical="center"/>
    </xf>
    <xf numFmtId="164" fontId="75" fillId="0" borderId="0" xfId="6" applyNumberFormat="1" applyFont="1" applyFill="1" applyBorder="1" applyAlignment="1" applyProtection="1">
      <alignment horizontal="center" vertical="center"/>
    </xf>
    <xf numFmtId="164" fontId="72" fillId="0" borderId="5" xfId="6" applyNumberFormat="1" applyFont="1" applyFill="1" applyBorder="1" applyAlignment="1" applyProtection="1">
      <alignment horizontal="center" vertical="center"/>
    </xf>
    <xf numFmtId="0" fontId="72" fillId="0" borderId="0" xfId="6" applyFont="1" applyFill="1" applyAlignment="1" applyProtection="1">
      <alignment horizontal="center" vertical="center"/>
    </xf>
    <xf numFmtId="164" fontId="72" fillId="0" borderId="3" xfId="6" applyNumberFormat="1" applyFont="1" applyFill="1" applyBorder="1" applyAlignment="1" applyProtection="1">
      <alignment horizontal="center" vertical="center" wrapText="1"/>
    </xf>
    <xf numFmtId="1" fontId="72" fillId="0" borderId="0" xfId="0" quotePrefix="1" applyNumberFormat="1" applyFont="1" applyFill="1" applyBorder="1" applyAlignment="1" applyProtection="1">
      <alignment horizontal="center"/>
    </xf>
    <xf numFmtId="2" fontId="36" fillId="0" borderId="3" xfId="0" applyNumberFormat="1" applyFont="1" applyFill="1" applyBorder="1" applyAlignment="1">
      <alignment horizontal="center"/>
    </xf>
    <xf numFmtId="2" fontId="36" fillId="0" borderId="0" xfId="0" applyNumberFormat="1" applyFont="1" applyAlignment="1">
      <alignment horizontal="center"/>
    </xf>
    <xf numFmtId="2" fontId="36" fillId="0" borderId="3" xfId="0" applyNumberFormat="1" applyFont="1" applyBorder="1" applyAlignment="1">
      <alignment horizontal="center"/>
    </xf>
    <xf numFmtId="2" fontId="36" fillId="0" borderId="8" xfId="0" applyNumberFormat="1" applyFont="1" applyBorder="1" applyAlignment="1">
      <alignment horizontal="center"/>
    </xf>
    <xf numFmtId="2" fontId="36" fillId="0" borderId="0" xfId="0" applyNumberFormat="1" applyFont="1" applyBorder="1" applyAlignment="1">
      <alignment horizontal="center"/>
    </xf>
    <xf numFmtId="2" fontId="36" fillId="0" borderId="17" xfId="0" applyNumberFormat="1" applyFont="1" applyFill="1" applyBorder="1" applyAlignment="1">
      <alignment horizontal="center"/>
    </xf>
    <xf numFmtId="2" fontId="36" fillId="0" borderId="5" xfId="0" applyNumberFormat="1" applyFont="1" applyBorder="1" applyAlignment="1">
      <alignment horizontal="center"/>
    </xf>
    <xf numFmtId="2" fontId="36" fillId="0" borderId="3" xfId="0" applyNumberFormat="1" applyFont="1" applyBorder="1" applyAlignment="1">
      <alignment horizontal="center" vertical="center"/>
    </xf>
    <xf numFmtId="2" fontId="36" fillId="0" borderId="3" xfId="0" applyNumberFormat="1" applyFont="1" applyFill="1" applyBorder="1" applyAlignment="1">
      <alignment horizontal="center" vertical="center" wrapText="1"/>
    </xf>
    <xf numFmtId="2" fontId="36" fillId="0" borderId="0" xfId="0" applyNumberFormat="1" applyFont="1" applyFill="1" applyBorder="1" applyAlignment="1">
      <alignment horizontal="center"/>
    </xf>
    <xf numFmtId="2" fontId="36" fillId="0" borderId="0" xfId="0" applyNumberFormat="1" applyFont="1" applyBorder="1" applyAlignment="1">
      <alignment horizontal="right"/>
    </xf>
    <xf numFmtId="4" fontId="34" fillId="0" borderId="0" xfId="0" applyNumberFormat="1" applyFont="1" applyFill="1" applyAlignment="1">
      <alignment horizontal="center"/>
    </xf>
    <xf numFmtId="4" fontId="34" fillId="0" borderId="0" xfId="0" applyNumberFormat="1" applyFont="1" applyAlignment="1">
      <alignment horizontal="center"/>
    </xf>
    <xf numFmtId="4" fontId="34" fillId="0" borderId="3" xfId="0" applyNumberFormat="1" applyFont="1" applyFill="1" applyBorder="1" applyAlignment="1">
      <alignment horizontal="center"/>
    </xf>
    <xf numFmtId="4" fontId="8" fillId="0" borderId="3" xfId="0" applyNumberFormat="1" applyFont="1" applyFill="1" applyBorder="1" applyAlignment="1">
      <alignment horizontal="center"/>
    </xf>
    <xf numFmtId="4" fontId="8" fillId="0" borderId="5" xfId="0" applyNumberFormat="1" applyFont="1" applyFill="1" applyBorder="1" applyAlignment="1">
      <alignment horizontal="center"/>
    </xf>
    <xf numFmtId="4" fontId="8" fillId="0" borderId="14" xfId="0" applyNumberFormat="1" applyFont="1" applyFill="1" applyBorder="1" applyAlignment="1">
      <alignment horizontal="center"/>
    </xf>
    <xf numFmtId="4" fontId="34" fillId="0" borderId="13" xfId="0" applyNumberFormat="1" applyFont="1" applyFill="1" applyBorder="1" applyAlignment="1">
      <alignment horizontal="center"/>
    </xf>
    <xf numFmtId="4" fontId="34" fillId="0" borderId="5" xfId="0" applyNumberFormat="1" applyFont="1" applyFill="1" applyBorder="1" applyAlignment="1">
      <alignment horizontal="center"/>
    </xf>
    <xf numFmtId="4" fontId="34" fillId="0" borderId="14" xfId="0" applyNumberFormat="1" applyFont="1" applyFill="1" applyBorder="1" applyAlignment="1">
      <alignment horizontal="center"/>
    </xf>
    <xf numFmtId="4" fontId="34" fillId="0" borderId="3" xfId="0" applyNumberFormat="1" applyFont="1" applyBorder="1" applyAlignment="1">
      <alignment horizontal="center"/>
    </xf>
    <xf numFmtId="4" fontId="34" fillId="0" borderId="13" xfId="0" applyNumberFormat="1" applyFont="1" applyBorder="1" applyAlignment="1">
      <alignment horizontal="center"/>
    </xf>
    <xf numFmtId="4" fontId="34" fillId="0" borderId="5" xfId="0" applyNumberFormat="1" applyFont="1" applyBorder="1" applyAlignment="1">
      <alignment horizontal="center"/>
    </xf>
    <xf numFmtId="4" fontId="34" fillId="0" borderId="17" xfId="0" applyNumberFormat="1" applyFont="1" applyBorder="1" applyAlignment="1">
      <alignment horizontal="center"/>
    </xf>
    <xf numFmtId="4" fontId="34" fillId="0" borderId="15" xfId="0" applyNumberFormat="1" applyFont="1" applyBorder="1" applyAlignment="1">
      <alignment horizontal="center"/>
    </xf>
    <xf numFmtId="2" fontId="64" fillId="0" borderId="0" xfId="0" applyNumberFormat="1" applyFont="1" applyFill="1" applyBorder="1" applyAlignment="1">
      <alignment horizontal="center"/>
    </xf>
    <xf numFmtId="2" fontId="64" fillId="0" borderId="3" xfId="0" applyNumberFormat="1" applyFont="1" applyFill="1" applyBorder="1" applyAlignment="1">
      <alignment horizontal="center"/>
    </xf>
    <xf numFmtId="2" fontId="64" fillId="0" borderId="5" xfId="0" applyNumberFormat="1" applyFont="1" applyFill="1" applyBorder="1" applyAlignment="1">
      <alignment horizontal="center"/>
    </xf>
    <xf numFmtId="2" fontId="64" fillId="0" borderId="0" xfId="0" applyNumberFormat="1" applyFont="1" applyAlignment="1">
      <alignment horizontal="center"/>
    </xf>
    <xf numFmtId="2" fontId="64" fillId="0" borderId="0" xfId="0" applyNumberFormat="1" applyFont="1" applyBorder="1" applyAlignment="1">
      <alignment horizontal="center"/>
    </xf>
    <xf numFmtId="2" fontId="64" fillId="0" borderId="13" xfId="0" applyNumberFormat="1" applyFont="1" applyFill="1" applyBorder="1" applyAlignment="1">
      <alignment horizontal="center"/>
    </xf>
    <xf numFmtId="2" fontId="64" fillId="0" borderId="3" xfId="0" applyNumberFormat="1" applyFont="1" applyBorder="1" applyAlignment="1">
      <alignment horizontal="center"/>
    </xf>
    <xf numFmtId="2" fontId="64" fillId="0" borderId="0" xfId="0" applyNumberFormat="1" applyFont="1" applyBorder="1" applyAlignment="1">
      <alignment horizontal="right"/>
    </xf>
    <xf numFmtId="164" fontId="19" fillId="0" borderId="3" xfId="0" applyNumberFormat="1" applyFont="1" applyFill="1" applyBorder="1" applyAlignment="1" applyProtection="1">
      <alignment horizontal="center"/>
      <protection locked="0"/>
    </xf>
    <xf numFmtId="0" fontId="43" fillId="0" borderId="0" xfId="0" applyFont="1" applyFill="1" applyAlignment="1" applyProtection="1">
      <alignment horizontal="center"/>
    </xf>
    <xf numFmtId="0" fontId="19" fillId="0" borderId="0" xfId="0" applyFont="1" applyFill="1" applyAlignment="1" applyProtection="1">
      <alignment horizontal="center" vertical="center"/>
    </xf>
    <xf numFmtId="0" fontId="19" fillId="0" borderId="0" xfId="0" applyFont="1" applyFill="1" applyBorder="1" applyAlignment="1" applyProtection="1">
      <alignment horizontal="center" vertical="center"/>
    </xf>
    <xf numFmtId="0" fontId="39" fillId="0" borderId="0" xfId="0" applyFont="1" applyFill="1" applyAlignment="1" applyProtection="1">
      <alignment horizontal="center"/>
      <protection locked="0"/>
    </xf>
    <xf numFmtId="0" fontId="39" fillId="0" borderId="3" xfId="0" applyFont="1" applyFill="1" applyBorder="1" applyAlignment="1" applyProtection="1">
      <alignment horizontal="center"/>
      <protection locked="0"/>
    </xf>
    <xf numFmtId="0" fontId="39" fillId="0" borderId="5" xfId="0" applyFont="1" applyFill="1" applyBorder="1" applyAlignment="1" applyProtection="1">
      <alignment horizontal="center"/>
      <protection locked="0"/>
    </xf>
    <xf numFmtId="0" fontId="39" fillId="0" borderId="0" xfId="0" applyFont="1" applyFill="1" applyBorder="1" applyAlignment="1" applyProtection="1">
      <alignment horizontal="center"/>
      <protection locked="0"/>
    </xf>
    <xf numFmtId="0" fontId="39" fillId="0" borderId="0" xfId="0" applyFont="1" applyAlignment="1" applyProtection="1">
      <alignment horizontal="center"/>
      <protection locked="0"/>
    </xf>
    <xf numFmtId="0" fontId="39" fillId="0" borderId="3" xfId="0" applyFont="1" applyBorder="1" applyAlignment="1" applyProtection="1">
      <alignment horizontal="center"/>
      <protection locked="0"/>
    </xf>
    <xf numFmtId="0" fontId="39" fillId="0" borderId="13" xfId="0" applyFont="1" applyFill="1" applyBorder="1" applyAlignment="1" applyProtection="1">
      <alignment horizontal="center"/>
      <protection locked="0"/>
    </xf>
    <xf numFmtId="2" fontId="39" fillId="0" borderId="6" xfId="6" applyNumberFormat="1" applyFont="1" applyFill="1" applyBorder="1" applyAlignment="1" applyProtection="1">
      <alignment horizontal="center"/>
      <protection locked="0"/>
    </xf>
    <xf numFmtId="2" fontId="39" fillId="0" borderId="3" xfId="0" applyNumberFormat="1" applyFont="1" applyBorder="1" applyAlignment="1" applyProtection="1">
      <alignment horizontal="center"/>
      <protection locked="0"/>
    </xf>
    <xf numFmtId="0" fontId="39" fillId="0" borderId="0" xfId="0" applyFont="1" applyBorder="1" applyAlignment="1" applyProtection="1">
      <alignment horizontal="center"/>
      <protection locked="0"/>
    </xf>
    <xf numFmtId="2" fontId="10" fillId="0" borderId="0" xfId="0" applyNumberFormat="1" applyFont="1" applyFill="1" applyAlignment="1" applyProtection="1">
      <alignment horizontal="center"/>
      <protection locked="0"/>
    </xf>
    <xf numFmtId="2" fontId="10" fillId="0" borderId="3" xfId="0" applyNumberFormat="1" applyFont="1" applyFill="1" applyBorder="1" applyAlignment="1" applyProtection="1">
      <alignment horizontal="center"/>
      <protection locked="0"/>
    </xf>
    <xf numFmtId="2" fontId="9" fillId="0" borderId="3" xfId="0" applyNumberFormat="1" applyFont="1" applyFill="1" applyBorder="1" applyAlignment="1" applyProtection="1">
      <alignment horizontal="center"/>
      <protection locked="0"/>
    </xf>
    <xf numFmtId="2" fontId="34" fillId="0" borderId="0" xfId="0" applyNumberFormat="1" applyFont="1" applyFill="1" applyBorder="1" applyAlignment="1" applyProtection="1">
      <alignment horizontal="center"/>
      <protection locked="0"/>
    </xf>
    <xf numFmtId="2" fontId="10" fillId="0" borderId="5" xfId="0" applyNumberFormat="1" applyFont="1" applyFill="1" applyBorder="1" applyAlignment="1" applyProtection="1">
      <alignment horizontal="center"/>
      <protection locked="0"/>
    </xf>
    <xf numFmtId="2" fontId="37" fillId="0" borderId="3" xfId="0" applyNumberFormat="1" applyFont="1" applyFill="1" applyBorder="1" applyAlignment="1" applyProtection="1">
      <alignment horizontal="center"/>
      <protection locked="0"/>
    </xf>
    <xf numFmtId="2" fontId="37" fillId="0" borderId="3" xfId="0" applyNumberFormat="1" applyFont="1" applyBorder="1" applyAlignment="1" applyProtection="1">
      <alignment horizontal="center"/>
      <protection locked="0"/>
    </xf>
    <xf numFmtId="2" fontId="37" fillId="0" borderId="0" xfId="0" applyNumberFormat="1" applyFont="1" applyAlignment="1" applyProtection="1">
      <alignment horizontal="center"/>
      <protection locked="0"/>
    </xf>
    <xf numFmtId="2" fontId="37" fillId="0" borderId="3" xfId="0" applyNumberFormat="1" applyFont="1" applyBorder="1" applyAlignment="1" applyProtection="1">
      <alignment horizontal="center" vertical="center"/>
      <protection locked="0"/>
    </xf>
    <xf numFmtId="2" fontId="37" fillId="0" borderId="0" xfId="0" applyNumberFormat="1" applyFont="1" applyBorder="1" applyAlignment="1" applyProtection="1">
      <alignment horizontal="center"/>
      <protection locked="0"/>
    </xf>
    <xf numFmtId="2" fontId="39" fillId="0" borderId="3" xfId="6" applyNumberFormat="1" applyFont="1" applyFill="1" applyBorder="1" applyAlignment="1" applyProtection="1">
      <alignment horizontal="center"/>
      <protection locked="0"/>
    </xf>
    <xf numFmtId="2" fontId="39" fillId="0" borderId="6" xfId="6" applyNumberFormat="1" applyFont="1" applyFill="1" applyBorder="1" applyAlignment="1" applyProtection="1">
      <alignment horizontal="center" vertical="center" wrapText="1"/>
      <protection locked="0"/>
    </xf>
    <xf numFmtId="2" fontId="39" fillId="0" borderId="6" xfId="6" applyNumberFormat="1" applyFont="1" applyFill="1" applyBorder="1" applyAlignment="1" applyProtection="1">
      <alignment horizontal="center" wrapText="1"/>
      <protection locked="0"/>
    </xf>
    <xf numFmtId="4" fontId="15" fillId="0" borderId="3" xfId="0" applyNumberFormat="1" applyFont="1" applyFill="1" applyBorder="1" applyAlignment="1" applyProtection="1">
      <alignment horizontal="center" vertical="center"/>
      <protection locked="0"/>
    </xf>
    <xf numFmtId="4" fontId="15" fillId="0" borderId="3" xfId="0" applyNumberFormat="1" applyFont="1" applyBorder="1" applyAlignment="1" applyProtection="1">
      <alignment horizontal="center" vertical="center"/>
      <protection locked="0"/>
    </xf>
    <xf numFmtId="4" fontId="15" fillId="0" borderId="13" xfId="0" applyNumberFormat="1" applyFont="1" applyFill="1" applyBorder="1" applyAlignment="1" applyProtection="1">
      <alignment horizontal="center" vertical="center"/>
      <protection locked="0"/>
    </xf>
    <xf numFmtId="4" fontId="70" fillId="0" borderId="3" xfId="0" applyNumberFormat="1" applyFont="1" applyFill="1" applyBorder="1" applyAlignment="1" applyProtection="1">
      <alignment horizontal="center" vertical="center"/>
      <protection locked="0"/>
    </xf>
    <xf numFmtId="4" fontId="43" fillId="0" borderId="3" xfId="0" applyNumberFormat="1" applyFont="1" applyFill="1" applyBorder="1" applyAlignment="1" applyProtection="1">
      <alignment horizontal="center" vertical="center"/>
      <protection locked="0"/>
    </xf>
    <xf numFmtId="164" fontId="16" fillId="0" borderId="0" xfId="0" applyNumberFormat="1" applyFont="1" applyFill="1" applyAlignment="1" applyProtection="1">
      <alignment wrapText="1" shrinkToFit="1"/>
    </xf>
    <xf numFmtId="164" fontId="20" fillId="0" borderId="0" xfId="0" applyNumberFormat="1" applyFont="1" applyFill="1" applyAlignment="1" applyProtection="1"/>
    <xf numFmtId="164" fontId="18" fillId="0" borderId="18" xfId="0" applyNumberFormat="1" applyFont="1" applyFill="1" applyBorder="1" applyAlignment="1" applyProtection="1"/>
    <xf numFmtId="164" fontId="18" fillId="0" borderId="0" xfId="0" applyNumberFormat="1" applyFont="1" applyFill="1" applyBorder="1" applyAlignment="1" applyProtection="1">
      <alignment horizontal="right"/>
    </xf>
    <xf numFmtId="164" fontId="25" fillId="0" borderId="0" xfId="0" applyNumberFormat="1" applyFont="1" applyFill="1" applyBorder="1" applyAlignment="1" applyProtection="1">
      <alignment horizontal="right"/>
    </xf>
    <xf numFmtId="164" fontId="18" fillId="0" borderId="0" xfId="0" applyNumberFormat="1" applyFont="1" applyFill="1" applyBorder="1" applyAlignment="1" applyProtection="1">
      <alignment horizontal="right"/>
      <protection locked="0"/>
    </xf>
    <xf numFmtId="164" fontId="12" fillId="0" borderId="5" xfId="0" applyNumberFormat="1" applyFont="1" applyFill="1" applyBorder="1" applyAlignment="1" applyProtection="1">
      <alignment horizontal="center" vertical="center"/>
    </xf>
    <xf numFmtId="164" fontId="37" fillId="0" borderId="19" xfId="0" applyNumberFormat="1" applyFont="1" applyFill="1" applyBorder="1" applyAlignment="1" applyProtection="1"/>
    <xf numFmtId="164" fontId="10" fillId="0" borderId="19" xfId="0" applyNumberFormat="1" applyFont="1" applyFill="1" applyBorder="1" applyAlignment="1" applyProtection="1"/>
    <xf numFmtId="2" fontId="37" fillId="0" borderId="19" xfId="0" applyNumberFormat="1" applyFont="1" applyFill="1" applyBorder="1" applyAlignment="1" applyProtection="1"/>
    <xf numFmtId="164" fontId="18" fillId="0" borderId="0" xfId="0" applyNumberFormat="1" applyFont="1" applyFill="1" applyAlignment="1" applyProtection="1">
      <alignment horizontal="right"/>
    </xf>
    <xf numFmtId="0" fontId="0" fillId="0" borderId="18" xfId="0" applyFill="1" applyBorder="1"/>
    <xf numFmtId="164" fontId="8" fillId="0" borderId="18" xfId="0" applyNumberFormat="1" applyFont="1" applyFill="1" applyBorder="1" applyAlignment="1" applyProtection="1">
      <alignment horizontal="right"/>
    </xf>
    <xf numFmtId="4" fontId="8" fillId="0" borderId="18" xfId="0" applyNumberFormat="1" applyFont="1" applyFill="1" applyBorder="1" applyAlignment="1" applyProtection="1">
      <alignment horizontal="center"/>
    </xf>
    <xf numFmtId="4" fontId="8" fillId="0" borderId="18" xfId="0" applyNumberFormat="1" applyFont="1" applyFill="1" applyBorder="1" applyAlignment="1" applyProtection="1">
      <alignment horizontal="right" vertical="center"/>
    </xf>
    <xf numFmtId="4" fontId="8" fillId="0" borderId="18" xfId="0" applyNumberFormat="1" applyFont="1" applyFill="1" applyBorder="1" applyAlignment="1" applyProtection="1">
      <alignment horizontal="left" vertical="center"/>
    </xf>
    <xf numFmtId="4" fontId="34" fillId="0" borderId="0" xfId="0" applyNumberFormat="1" applyFont="1" applyFill="1" applyBorder="1" applyAlignment="1" applyProtection="1">
      <alignment horizontal="left"/>
    </xf>
    <xf numFmtId="4" fontId="34" fillId="0" borderId="0" xfId="0" applyNumberFormat="1" applyFont="1" applyFill="1" applyBorder="1" applyAlignment="1">
      <alignment horizontal="left" vertical="center"/>
    </xf>
    <xf numFmtId="4" fontId="34" fillId="0" borderId="19" xfId="0" applyNumberFormat="1" applyFont="1" applyFill="1" applyBorder="1" applyAlignment="1" applyProtection="1">
      <alignment horizontal="left"/>
    </xf>
    <xf numFmtId="164" fontId="31" fillId="0" borderId="19" xfId="0" applyNumberFormat="1" applyFont="1" applyFill="1" applyBorder="1" applyAlignment="1" applyProtection="1">
      <alignment horizontal="right"/>
    </xf>
    <xf numFmtId="2" fontId="36" fillId="0" borderId="0" xfId="0" applyNumberFormat="1" applyFont="1" applyBorder="1" applyAlignment="1" applyProtection="1">
      <alignment horizontal="center"/>
      <protection locked="0"/>
    </xf>
    <xf numFmtId="2" fontId="39" fillId="0" borderId="0" xfId="6" applyNumberFormat="1" applyFont="1" applyFill="1" applyBorder="1" applyAlignment="1" applyProtection="1">
      <alignment horizontal="center" vertical="center"/>
      <protection locked="0"/>
    </xf>
    <xf numFmtId="0" fontId="36" fillId="0" borderId="0" xfId="0" applyFont="1" applyBorder="1" applyAlignment="1" applyProtection="1">
      <alignment horizontal="center"/>
      <protection locked="0"/>
    </xf>
    <xf numFmtId="164" fontId="37" fillId="0" borderId="18" xfId="0" applyNumberFormat="1" applyFont="1" applyFill="1" applyBorder="1" applyAlignment="1" applyProtection="1"/>
    <xf numFmtId="164" fontId="42" fillId="0" borderId="18" xfId="0" applyNumberFormat="1" applyFont="1" applyFill="1" applyBorder="1" applyAlignment="1" applyProtection="1">
      <alignment horizontal="left"/>
    </xf>
    <xf numFmtId="0" fontId="41" fillId="0" borderId="0" xfId="0" applyFont="1" applyFill="1" applyBorder="1" applyAlignment="1">
      <alignment horizontal="right" vertical="center"/>
    </xf>
    <xf numFmtId="4" fontId="34" fillId="0" borderId="0" xfId="0" applyNumberFormat="1" applyFont="1" applyFill="1" applyBorder="1" applyAlignment="1" applyProtection="1">
      <alignment horizontal="left" vertical="center"/>
    </xf>
    <xf numFmtId="4" fontId="34" fillId="0" borderId="18" xfId="0" applyNumberFormat="1" applyFont="1" applyFill="1" applyBorder="1" applyAlignment="1" applyProtection="1">
      <alignment horizontal="left" vertical="center"/>
    </xf>
    <xf numFmtId="4" fontId="41" fillId="0" borderId="0" xfId="0" applyNumberFormat="1" applyFont="1" applyBorder="1" applyAlignment="1" applyProtection="1">
      <alignment horizontal="center" vertical="center"/>
      <protection locked="0"/>
    </xf>
    <xf numFmtId="0" fontId="13" fillId="0" borderId="0" xfId="0" applyFont="1" applyFill="1" applyAlignment="1">
      <alignment horizontal="right"/>
    </xf>
    <xf numFmtId="4" fontId="76" fillId="0" borderId="0" xfId="0" applyNumberFormat="1" applyFont="1" applyFill="1" applyBorder="1" applyAlignment="1" applyProtection="1"/>
    <xf numFmtId="4" fontId="76" fillId="0" borderId="19" xfId="0" applyNumberFormat="1" applyFont="1" applyFill="1" applyBorder="1" applyAlignment="1" applyProtection="1"/>
    <xf numFmtId="0" fontId="0" fillId="0" borderId="20" xfId="0" applyBorder="1"/>
    <xf numFmtId="0" fontId="0" fillId="0" borderId="0" xfId="0" applyAlignment="1">
      <alignment horizontal="right"/>
    </xf>
    <xf numFmtId="0" fontId="13" fillId="0" borderId="0" xfId="0" applyFont="1" applyAlignment="1">
      <alignment horizontal="right"/>
    </xf>
    <xf numFmtId="167" fontId="0" fillId="0" borderId="14" xfId="0" applyNumberFormat="1" applyBorder="1"/>
    <xf numFmtId="167" fontId="0" fillId="0" borderId="17" xfId="0" applyNumberFormat="1" applyBorder="1"/>
    <xf numFmtId="167" fontId="0" fillId="0" borderId="21" xfId="0" applyNumberFormat="1" applyBorder="1"/>
    <xf numFmtId="167" fontId="13" fillId="0" borderId="0" xfId="0" applyNumberFormat="1" applyFont="1"/>
    <xf numFmtId="167" fontId="0" fillId="0" borderId="0" xfId="0" applyNumberFormat="1"/>
    <xf numFmtId="0" fontId="39" fillId="0" borderId="3" xfId="0" applyFont="1" applyFill="1" applyBorder="1" applyAlignment="1" applyProtection="1">
      <alignment horizontal="center"/>
    </xf>
    <xf numFmtId="0" fontId="39" fillId="0" borderId="0" xfId="0" applyFont="1" applyFill="1" applyAlignment="1" applyProtection="1">
      <alignment horizontal="center"/>
    </xf>
    <xf numFmtId="0" fontId="64" fillId="0" borderId="0" xfId="0" applyFont="1" applyFill="1" applyAlignment="1" applyProtection="1">
      <alignment horizontal="center"/>
    </xf>
    <xf numFmtId="0" fontId="39" fillId="0" borderId="0" xfId="0" applyFont="1" applyFill="1" applyBorder="1" applyAlignment="1" applyProtection="1">
      <alignment horizontal="center"/>
    </xf>
    <xf numFmtId="0" fontId="39" fillId="0" borderId="0" xfId="0" applyFont="1" applyBorder="1" applyAlignment="1" applyProtection="1">
      <alignment horizontal="center"/>
    </xf>
    <xf numFmtId="0" fontId="39" fillId="0" borderId="0" xfId="0" applyFont="1" applyAlignment="1" applyProtection="1">
      <alignment horizontal="center"/>
    </xf>
    <xf numFmtId="0" fontId="39" fillId="0" borderId="3" xfId="0" applyFont="1" applyBorder="1" applyAlignment="1" applyProtection="1">
      <alignment horizontal="center"/>
    </xf>
    <xf numFmtId="0" fontId="39" fillId="0" borderId="5" xfId="0" applyFont="1" applyBorder="1" applyAlignment="1" applyProtection="1">
      <alignment horizontal="center"/>
    </xf>
    <xf numFmtId="2" fontId="64" fillId="0" borderId="0" xfId="0" applyNumberFormat="1" applyFont="1" applyAlignment="1" applyProtection="1">
      <alignment horizontal="center"/>
    </xf>
    <xf numFmtId="2" fontId="64" fillId="0" borderId="3" xfId="0" applyNumberFormat="1" applyFont="1" applyFill="1" applyBorder="1" applyAlignment="1" applyProtection="1">
      <alignment horizontal="center"/>
    </xf>
    <xf numFmtId="2" fontId="39" fillId="0" borderId="0" xfId="0" applyNumberFormat="1" applyFont="1" applyBorder="1" applyAlignment="1" applyProtection="1">
      <alignment horizontal="center"/>
    </xf>
    <xf numFmtId="2" fontId="10" fillId="0" borderId="3" xfId="0" applyNumberFormat="1" applyFont="1" applyFill="1" applyBorder="1" applyAlignment="1" applyProtection="1">
      <alignment horizontal="center"/>
    </xf>
    <xf numFmtId="2" fontId="10" fillId="0" borderId="0" xfId="0" applyNumberFormat="1" applyFont="1" applyFill="1" applyAlignment="1" applyProtection="1">
      <alignment horizontal="center"/>
    </xf>
    <xf numFmtId="2" fontId="4" fillId="0" borderId="0" xfId="0" applyNumberFormat="1" applyFont="1" applyFill="1" applyAlignment="1" applyProtection="1">
      <alignment horizontal="center"/>
    </xf>
    <xf numFmtId="2" fontId="34" fillId="0" borderId="0" xfId="0" applyNumberFormat="1" applyFont="1" applyFill="1" applyBorder="1" applyAlignment="1" applyProtection="1">
      <alignment horizontal="center"/>
    </xf>
    <xf numFmtId="2" fontId="9" fillId="0" borderId="3" xfId="0" applyNumberFormat="1" applyFont="1" applyBorder="1" applyAlignment="1" applyProtection="1">
      <alignment horizontal="center"/>
    </xf>
    <xf numFmtId="0" fontId="0" fillId="0" borderId="0" xfId="0" applyProtection="1"/>
    <xf numFmtId="2" fontId="20" fillId="0" borderId="0" xfId="0" applyNumberFormat="1" applyFont="1" applyFill="1" applyAlignment="1" applyProtection="1">
      <alignment horizontal="center"/>
    </xf>
    <xf numFmtId="2" fontId="10" fillId="0" borderId="0" xfId="0" applyNumberFormat="1" applyFont="1" applyFill="1" applyBorder="1" applyAlignment="1" applyProtection="1">
      <alignment horizontal="center"/>
    </xf>
    <xf numFmtId="2" fontId="10" fillId="0" borderId="17" xfId="0" applyNumberFormat="1" applyFont="1" applyFill="1" applyBorder="1" applyAlignment="1" applyProtection="1">
      <alignment horizontal="center"/>
    </xf>
    <xf numFmtId="2" fontId="37" fillId="0" borderId="0" xfId="0" applyNumberFormat="1" applyFont="1" applyFill="1" applyAlignment="1" applyProtection="1">
      <alignment horizontal="center"/>
    </xf>
    <xf numFmtId="2" fontId="37" fillId="0" borderId="3" xfId="0" applyNumberFormat="1" applyFont="1" applyFill="1" applyBorder="1" applyAlignment="1" applyProtection="1">
      <alignment horizontal="center"/>
    </xf>
    <xf numFmtId="2" fontId="37" fillId="0" borderId="0" xfId="0" applyNumberFormat="1" applyFont="1" applyAlignment="1" applyProtection="1">
      <alignment horizontal="center"/>
    </xf>
    <xf numFmtId="2" fontId="37" fillId="0" borderId="3" xfId="0" applyNumberFormat="1" applyFont="1" applyBorder="1" applyAlignment="1" applyProtection="1">
      <alignment horizontal="center"/>
    </xf>
    <xf numFmtId="2" fontId="37" fillId="0" borderId="5" xfId="0" applyNumberFormat="1" applyFont="1" applyBorder="1" applyAlignment="1" applyProtection="1">
      <alignment horizontal="center"/>
    </xf>
    <xf numFmtId="2" fontId="37" fillId="0" borderId="0" xfId="0" applyNumberFormat="1" applyFont="1" applyBorder="1" applyAlignment="1" applyProtection="1">
      <alignment horizontal="center"/>
    </xf>
    <xf numFmtId="2" fontId="37" fillId="0" borderId="17" xfId="0" applyNumberFormat="1" applyFont="1" applyBorder="1" applyAlignment="1" applyProtection="1">
      <alignment horizontal="center"/>
    </xf>
    <xf numFmtId="2" fontId="36" fillId="0" borderId="0" xfId="0" applyNumberFormat="1" applyFont="1" applyBorder="1" applyAlignment="1" applyProtection="1">
      <alignment horizontal="center"/>
    </xf>
    <xf numFmtId="0" fontId="37" fillId="0" borderId="0" xfId="0" applyFont="1" applyProtection="1"/>
    <xf numFmtId="2" fontId="39" fillId="0" borderId="0" xfId="6" applyNumberFormat="1" applyFont="1" applyFill="1" applyBorder="1" applyAlignment="1" applyProtection="1">
      <alignment horizontal="center"/>
    </xf>
    <xf numFmtId="2" fontId="39" fillId="0" borderId="0" xfId="6" applyNumberFormat="1" applyFont="1" applyFill="1" applyAlignment="1" applyProtection="1">
      <alignment horizontal="center"/>
    </xf>
    <xf numFmtId="2" fontId="39" fillId="0" borderId="3" xfId="6" applyNumberFormat="1" applyFont="1" applyFill="1" applyBorder="1" applyAlignment="1" applyProtection="1">
      <alignment horizontal="center"/>
    </xf>
    <xf numFmtId="2" fontId="65" fillId="0" borderId="0" xfId="6" applyNumberFormat="1" applyFont="1" applyFill="1" applyBorder="1" applyAlignment="1" applyProtection="1">
      <alignment horizontal="center"/>
    </xf>
    <xf numFmtId="2" fontId="64" fillId="0" borderId="5" xfId="6" applyNumberFormat="1" applyFont="1" applyFill="1" applyBorder="1" applyAlignment="1" applyProtection="1">
      <alignment horizontal="center" vertical="center"/>
    </xf>
    <xf numFmtId="2" fontId="39" fillId="0" borderId="0" xfId="6" applyNumberFormat="1" applyFont="1" applyFill="1" applyBorder="1" applyAlignment="1" applyProtection="1">
      <alignment horizontal="center" vertical="center"/>
    </xf>
    <xf numFmtId="2" fontId="39" fillId="0" borderId="0" xfId="6" applyNumberFormat="1" applyFont="1" applyFill="1" applyAlignment="1" applyProtection="1">
      <alignment horizontal="center" vertical="center"/>
    </xf>
    <xf numFmtId="2" fontId="37" fillId="0" borderId="0" xfId="0" applyNumberFormat="1" applyFont="1" applyAlignment="1" applyProtection="1">
      <alignment horizontal="right"/>
    </xf>
    <xf numFmtId="2" fontId="37" fillId="0" borderId="0" xfId="0" applyNumberFormat="1" applyFont="1" applyBorder="1" applyAlignment="1" applyProtection="1">
      <alignment horizontal="right"/>
    </xf>
    <xf numFmtId="4" fontId="15" fillId="0" borderId="0" xfId="0" applyNumberFormat="1" applyFont="1" applyFill="1" applyAlignment="1" applyProtection="1">
      <alignment horizontal="center" vertical="center"/>
    </xf>
    <xf numFmtId="4" fontId="15" fillId="0" borderId="3" xfId="0" applyNumberFormat="1" applyFont="1" applyFill="1" applyBorder="1" applyAlignment="1" applyProtection="1">
      <alignment horizontal="center" vertical="center"/>
    </xf>
    <xf numFmtId="4" fontId="15" fillId="0" borderId="0" xfId="0" applyNumberFormat="1" applyFont="1" applyFill="1" applyBorder="1" applyAlignment="1" applyProtection="1">
      <alignment horizontal="center" vertical="center"/>
    </xf>
    <xf numFmtId="4" fontId="15" fillId="0" borderId="0" xfId="0" applyNumberFormat="1" applyFont="1" applyAlignment="1" applyProtection="1">
      <alignment horizontal="center" vertical="center"/>
    </xf>
    <xf numFmtId="4" fontId="41" fillId="0" borderId="0" xfId="0" applyNumberFormat="1" applyFont="1" applyBorder="1" applyAlignment="1" applyProtection="1">
      <alignment horizontal="center" vertical="center"/>
    </xf>
    <xf numFmtId="4" fontId="15" fillId="0" borderId="0" xfId="0" applyNumberFormat="1" applyFont="1" applyBorder="1" applyAlignment="1" applyProtection="1">
      <alignment horizontal="center" vertical="center"/>
    </xf>
    <xf numFmtId="4" fontId="15" fillId="0" borderId="5" xfId="0" applyNumberFormat="1" applyFont="1" applyBorder="1" applyAlignment="1" applyProtection="1">
      <alignment horizontal="center" vertical="center"/>
    </xf>
    <xf numFmtId="4" fontId="43" fillId="0" borderId="0" xfId="0" applyNumberFormat="1" applyFont="1" applyFill="1" applyAlignment="1" applyProtection="1">
      <alignment horizontal="center" vertical="center"/>
    </xf>
    <xf numFmtId="0" fontId="37" fillId="0" borderId="0" xfId="0" applyFont="1" applyBorder="1" applyAlignment="1" applyProtection="1">
      <alignment horizontal="center"/>
    </xf>
    <xf numFmtId="164" fontId="72" fillId="0" borderId="3" xfId="6" applyNumberFormat="1" applyFont="1" applyFill="1" applyBorder="1" applyAlignment="1" applyProtection="1">
      <alignment horizontal="center" vertical="center"/>
    </xf>
    <xf numFmtId="0" fontId="13" fillId="0" borderId="0" xfId="0" applyFont="1" applyAlignment="1">
      <alignment horizontal="center" vertical="center"/>
    </xf>
    <xf numFmtId="2" fontId="39" fillId="0" borderId="18" xfId="0" applyNumberFormat="1" applyFont="1" applyBorder="1" applyAlignment="1" applyProtection="1">
      <alignment horizontal="center"/>
    </xf>
    <xf numFmtId="0" fontId="39" fillId="0" borderId="18" xfId="0" applyFont="1" applyBorder="1" applyAlignment="1" applyProtection="1">
      <alignment horizontal="center"/>
    </xf>
    <xf numFmtId="164" fontId="18" fillId="0" borderId="18" xfId="0" applyNumberFormat="1" applyFont="1" applyFill="1" applyBorder="1" applyAlignment="1" applyProtection="1">
      <alignment horizontal="center"/>
    </xf>
    <xf numFmtId="164" fontId="25" fillId="0" borderId="18" xfId="0" applyNumberFormat="1" applyFont="1" applyFill="1" applyBorder="1" applyAlignment="1" applyProtection="1">
      <alignment horizontal="right"/>
    </xf>
    <xf numFmtId="164" fontId="18" fillId="0" borderId="18" xfId="0" applyNumberFormat="1" applyFont="1" applyFill="1" applyBorder="1" applyAlignment="1" applyProtection="1">
      <alignment horizontal="right"/>
    </xf>
    <xf numFmtId="164" fontId="18" fillId="0" borderId="18" xfId="0" applyNumberFormat="1" applyFont="1" applyFill="1" applyBorder="1" applyAlignment="1" applyProtection="1">
      <alignment horizontal="right"/>
      <protection locked="0"/>
    </xf>
    <xf numFmtId="164" fontId="12" fillId="0" borderId="6" xfId="0" applyNumberFormat="1" applyFont="1" applyFill="1" applyBorder="1" applyAlignment="1" applyProtection="1">
      <alignment horizontal="center" vertical="center"/>
    </xf>
    <xf numFmtId="164" fontId="12" fillId="0" borderId="7" xfId="0" applyNumberFormat="1" applyFont="1" applyFill="1" applyBorder="1" applyAlignment="1" applyProtection="1">
      <alignment horizontal="center" vertical="center"/>
    </xf>
    <xf numFmtId="164" fontId="12" fillId="0" borderId="6" xfId="0" applyNumberFormat="1" applyFont="1" applyFill="1" applyBorder="1" applyAlignment="1" applyProtection="1">
      <alignment horizontal="center"/>
    </xf>
    <xf numFmtId="164" fontId="12" fillId="0" borderId="7" xfId="0" applyNumberFormat="1" applyFont="1" applyFill="1" applyBorder="1" applyAlignment="1" applyProtection="1">
      <alignment horizontal="center"/>
    </xf>
    <xf numFmtId="2" fontId="39" fillId="0" borderId="18" xfId="0" applyNumberFormat="1" applyFont="1" applyFill="1" applyBorder="1" applyAlignment="1" applyProtection="1">
      <alignment horizontal="center"/>
    </xf>
    <xf numFmtId="0" fontId="39" fillId="0" borderId="18" xfId="0" applyFont="1" applyFill="1" applyBorder="1" applyAlignment="1" applyProtection="1">
      <alignment horizontal="center"/>
    </xf>
    <xf numFmtId="2" fontId="0" fillId="0" borderId="18" xfId="0" applyNumberFormat="1" applyBorder="1" applyAlignment="1" applyProtection="1">
      <alignment horizontal="center"/>
    </xf>
    <xf numFmtId="0" fontId="0" fillId="0" borderId="18" xfId="0" applyBorder="1" applyAlignment="1" applyProtection="1">
      <alignment horizontal="center"/>
    </xf>
    <xf numFmtId="164" fontId="11" fillId="0" borderId="0" xfId="0" applyNumberFormat="1" applyFont="1" applyFill="1" applyAlignment="1" applyProtection="1">
      <alignment horizontal="left" wrapText="1" shrinkToFit="1"/>
    </xf>
    <xf numFmtId="164" fontId="11" fillId="0" borderId="10" xfId="0" applyNumberFormat="1" applyFont="1" applyFill="1" applyBorder="1" applyAlignment="1" applyProtection="1">
      <alignment horizontal="left" wrapText="1" shrinkToFit="1"/>
    </xf>
    <xf numFmtId="164" fontId="15" fillId="0" borderId="6" xfId="0" applyNumberFormat="1" applyFont="1" applyFill="1" applyBorder="1" applyAlignment="1" applyProtection="1">
      <alignment horizontal="center" vertical="center" wrapText="1" shrinkToFit="1"/>
    </xf>
    <xf numFmtId="164" fontId="15" fillId="0" borderId="7" xfId="0" applyNumberFormat="1" applyFont="1" applyFill="1" applyBorder="1" applyAlignment="1" applyProtection="1">
      <alignment horizontal="center" vertical="center" wrapText="1" shrinkToFit="1"/>
    </xf>
    <xf numFmtId="164" fontId="12" fillId="0" borderId="4" xfId="0" applyNumberFormat="1" applyFont="1" applyFill="1" applyBorder="1" applyAlignment="1" applyProtection="1">
      <alignment horizontal="center" vertical="center"/>
    </xf>
    <xf numFmtId="164" fontId="12" fillId="0" borderId="8" xfId="0" applyNumberFormat="1" applyFont="1" applyFill="1" applyBorder="1" applyAlignment="1" applyProtection="1">
      <alignment horizontal="center" vertical="center"/>
    </xf>
    <xf numFmtId="164" fontId="12" fillId="0" borderId="9" xfId="0" applyNumberFormat="1" applyFont="1" applyFill="1" applyBorder="1" applyAlignment="1" applyProtection="1">
      <alignment horizontal="center" vertical="center"/>
    </xf>
    <xf numFmtId="164" fontId="12" fillId="0" borderId="10" xfId="0" applyNumberFormat="1" applyFont="1" applyFill="1" applyBorder="1" applyAlignment="1" applyProtection="1">
      <alignment horizontal="center" vertical="center"/>
    </xf>
    <xf numFmtId="164" fontId="12" fillId="0" borderId="11" xfId="0" applyNumberFormat="1" applyFont="1" applyFill="1" applyBorder="1" applyAlignment="1" applyProtection="1">
      <alignment horizontal="center" vertical="center"/>
    </xf>
    <xf numFmtId="164" fontId="12" fillId="0" borderId="12" xfId="0" applyNumberFormat="1" applyFont="1" applyFill="1" applyBorder="1" applyAlignment="1" applyProtection="1">
      <alignment horizontal="center" vertical="center"/>
    </xf>
    <xf numFmtId="164" fontId="15" fillId="0" borderId="4" xfId="0" applyNumberFormat="1" applyFont="1" applyFill="1" applyBorder="1" applyAlignment="1" applyProtection="1">
      <alignment horizontal="center" vertical="center" wrapText="1" shrinkToFit="1"/>
    </xf>
    <xf numFmtId="164" fontId="15" fillId="0" borderId="8" xfId="0" applyNumberFormat="1" applyFont="1" applyFill="1" applyBorder="1" applyAlignment="1" applyProtection="1">
      <alignment horizontal="center" vertical="center" wrapText="1" shrinkToFit="1"/>
    </xf>
    <xf numFmtId="164" fontId="15" fillId="0" borderId="9" xfId="0" applyNumberFormat="1" applyFont="1" applyFill="1" applyBorder="1" applyAlignment="1" applyProtection="1">
      <alignment horizontal="center" vertical="center" wrapText="1" shrinkToFit="1"/>
    </xf>
    <xf numFmtId="164" fontId="15" fillId="0" borderId="10" xfId="0" applyNumberFormat="1" applyFont="1" applyFill="1" applyBorder="1" applyAlignment="1" applyProtection="1">
      <alignment horizontal="center" vertical="center" wrapText="1" shrinkToFit="1"/>
    </xf>
    <xf numFmtId="164" fontId="15" fillId="0" borderId="11" xfId="0" applyNumberFormat="1" applyFont="1" applyFill="1" applyBorder="1" applyAlignment="1" applyProtection="1">
      <alignment horizontal="center" vertical="center" wrapText="1" shrinkToFit="1"/>
    </xf>
    <xf numFmtId="164" fontId="15" fillId="0" borderId="12" xfId="0" applyNumberFormat="1" applyFont="1" applyFill="1" applyBorder="1" applyAlignment="1" applyProtection="1">
      <alignment horizontal="center" vertical="center" wrapText="1" shrinkToFit="1"/>
    </xf>
    <xf numFmtId="164" fontId="11" fillId="0" borderId="0" xfId="0" applyNumberFormat="1" applyFont="1" applyFill="1" applyAlignment="1" applyProtection="1">
      <alignment wrapText="1" shrinkToFit="1"/>
    </xf>
    <xf numFmtId="0" fontId="0" fillId="0" borderId="0" xfId="0" applyFont="1" applyFill="1" applyAlignment="1">
      <alignment wrapText="1" shrinkToFit="1"/>
    </xf>
    <xf numFmtId="0" fontId="0" fillId="0" borderId="10" xfId="0" applyFont="1" applyFill="1" applyBorder="1" applyAlignment="1">
      <alignment wrapText="1" shrinkToFit="1"/>
    </xf>
    <xf numFmtId="164" fontId="14" fillId="0" borderId="0" xfId="0" applyNumberFormat="1" applyFont="1" applyFill="1" applyAlignment="1" applyProtection="1">
      <alignment vertical="center" wrapText="1" shrinkToFit="1"/>
    </xf>
    <xf numFmtId="0" fontId="0" fillId="0" borderId="0" xfId="0" applyFont="1" applyFill="1" applyAlignment="1">
      <alignment vertical="center" wrapText="1" shrinkToFit="1"/>
    </xf>
    <xf numFmtId="0" fontId="0" fillId="0" borderId="10" xfId="0" applyFont="1" applyFill="1" applyBorder="1" applyAlignment="1">
      <alignment vertical="center" wrapText="1" shrinkToFit="1"/>
    </xf>
    <xf numFmtId="164" fontId="12" fillId="0" borderId="4" xfId="0" applyNumberFormat="1" applyFont="1" applyFill="1" applyBorder="1" applyAlignment="1" applyProtection="1">
      <alignment horizontal="center" vertical="center" wrapText="1"/>
    </xf>
    <xf numFmtId="164" fontId="12" fillId="0" borderId="8" xfId="0" applyNumberFormat="1" applyFont="1" applyFill="1" applyBorder="1" applyAlignment="1" applyProtection="1">
      <alignment horizontal="center" vertical="center" wrapText="1"/>
    </xf>
    <xf numFmtId="164" fontId="12" fillId="0" borderId="9" xfId="0" applyNumberFormat="1" applyFont="1" applyFill="1" applyBorder="1" applyAlignment="1" applyProtection="1">
      <alignment horizontal="center" vertical="center" wrapText="1"/>
    </xf>
    <xf numFmtId="164" fontId="12" fillId="0" borderId="10" xfId="0" applyNumberFormat="1" applyFont="1" applyFill="1" applyBorder="1" applyAlignment="1" applyProtection="1">
      <alignment horizontal="center" vertical="center" wrapText="1"/>
    </xf>
    <xf numFmtId="164" fontId="12" fillId="0" borderId="11" xfId="0" applyNumberFormat="1" applyFont="1" applyFill="1" applyBorder="1" applyAlignment="1" applyProtection="1">
      <alignment horizontal="center" vertical="center" wrapText="1"/>
    </xf>
    <xf numFmtId="164" fontId="12" fillId="0" borderId="12" xfId="0" applyNumberFormat="1" applyFont="1" applyFill="1" applyBorder="1" applyAlignment="1" applyProtection="1">
      <alignment horizontal="center" vertical="center" wrapText="1"/>
    </xf>
    <xf numFmtId="164" fontId="12" fillId="0" borderId="3" xfId="0" applyNumberFormat="1" applyFont="1" applyFill="1" applyBorder="1" applyAlignment="1" applyProtection="1">
      <alignment horizontal="center" vertical="center"/>
    </xf>
    <xf numFmtId="164" fontId="12" fillId="0" borderId="5" xfId="0" applyNumberFormat="1" applyFont="1" applyFill="1" applyBorder="1" applyAlignment="1" applyProtection="1">
      <alignment horizontal="center" vertical="center" wrapText="1"/>
    </xf>
    <xf numFmtId="164" fontId="12" fillId="0" borderId="0" xfId="0" applyNumberFormat="1" applyFont="1" applyFill="1" applyBorder="1" applyAlignment="1" applyProtection="1">
      <alignment horizontal="center" vertical="center" wrapText="1"/>
    </xf>
    <xf numFmtId="164" fontId="12" fillId="0" borderId="14" xfId="0" applyNumberFormat="1" applyFont="1" applyFill="1" applyBorder="1" applyAlignment="1" applyProtection="1">
      <alignment horizontal="center" vertical="center" wrapText="1"/>
    </xf>
    <xf numFmtId="164" fontId="12" fillId="0" borderId="0" xfId="0" applyNumberFormat="1" applyFont="1" applyFill="1" applyBorder="1" applyAlignment="1" applyProtection="1">
      <alignment horizontal="center" vertical="center"/>
    </xf>
    <xf numFmtId="164" fontId="12" fillId="0" borderId="0" xfId="0" applyNumberFormat="1" applyFont="1" applyFill="1" applyBorder="1" applyAlignment="1" applyProtection="1">
      <alignment horizontal="center"/>
    </xf>
    <xf numFmtId="164" fontId="11" fillId="0" borderId="0" xfId="0" applyNumberFormat="1" applyFont="1" applyFill="1" applyAlignment="1" applyProtection="1">
      <alignment horizontal="left" wrapText="1"/>
    </xf>
    <xf numFmtId="164" fontId="11" fillId="0" borderId="0" xfId="0" applyNumberFormat="1" applyFont="1" applyFill="1" applyAlignment="1" applyProtection="1">
      <alignment horizontal="left"/>
    </xf>
    <xf numFmtId="164" fontId="11" fillId="0" borderId="10" xfId="0" applyNumberFormat="1" applyFont="1" applyFill="1" applyBorder="1" applyAlignment="1" applyProtection="1">
      <alignment horizontal="left"/>
    </xf>
    <xf numFmtId="164" fontId="16" fillId="0" borderId="0" xfId="0" applyNumberFormat="1" applyFont="1" applyFill="1" applyAlignment="1" applyProtection="1">
      <alignment vertical="center" wrapText="1" shrinkToFit="1"/>
    </xf>
    <xf numFmtId="164" fontId="16" fillId="0" borderId="5" xfId="0" applyNumberFormat="1" applyFont="1" applyFill="1" applyBorder="1" applyAlignment="1" applyProtection="1">
      <alignment horizontal="left" vertical="center" wrapText="1" shrinkToFit="1"/>
    </xf>
    <xf numFmtId="164" fontId="12" fillId="0" borderId="4" xfId="0" applyNumberFormat="1" applyFont="1" applyFill="1" applyBorder="1" applyAlignment="1" applyProtection="1">
      <alignment horizontal="center" vertical="center" wrapText="1" shrinkToFit="1"/>
    </xf>
    <xf numFmtId="164" fontId="12" fillId="0" borderId="8" xfId="0" applyNumberFormat="1" applyFont="1" applyFill="1" applyBorder="1" applyAlignment="1" applyProtection="1">
      <alignment horizontal="center" vertical="center" wrapText="1" shrinkToFit="1"/>
    </xf>
    <xf numFmtId="0" fontId="42" fillId="0" borderId="9" xfId="0" applyFont="1" applyFill="1" applyBorder="1" applyAlignment="1">
      <alignment horizontal="center" vertical="center" wrapText="1" shrinkToFit="1"/>
    </xf>
    <xf numFmtId="0" fontId="42" fillId="0" borderId="10" xfId="0" applyFont="1" applyFill="1" applyBorder="1" applyAlignment="1">
      <alignment horizontal="center" vertical="center" wrapText="1" shrinkToFit="1"/>
    </xf>
    <xf numFmtId="0" fontId="42" fillId="0" borderId="11" xfId="0" applyFont="1" applyFill="1" applyBorder="1" applyAlignment="1">
      <alignment horizontal="center" vertical="center" wrapText="1" shrinkToFit="1"/>
    </xf>
    <xf numFmtId="0" fontId="42" fillId="0" borderId="12" xfId="0" applyFont="1" applyFill="1" applyBorder="1" applyAlignment="1">
      <alignment horizontal="center" vertical="center" wrapText="1" shrinkToFit="1"/>
    </xf>
    <xf numFmtId="164" fontId="11" fillId="0" borderId="0" xfId="0" quotePrefix="1" applyNumberFormat="1" applyFont="1" applyFill="1" applyAlignment="1" applyProtection="1">
      <alignment horizontal="left"/>
    </xf>
    <xf numFmtId="164" fontId="11" fillId="0" borderId="10" xfId="0" quotePrefix="1" applyNumberFormat="1" applyFont="1" applyFill="1" applyBorder="1" applyAlignment="1" applyProtection="1">
      <alignment horizontal="left"/>
    </xf>
    <xf numFmtId="164" fontId="16" fillId="0" borderId="5" xfId="0" applyNumberFormat="1" applyFont="1" applyFill="1" applyBorder="1" applyAlignment="1" applyProtection="1">
      <alignment vertical="center" wrapText="1" shrinkToFit="1"/>
    </xf>
    <xf numFmtId="164" fontId="14" fillId="0" borderId="0" xfId="0" applyNumberFormat="1" applyFont="1" applyFill="1" applyAlignment="1" applyProtection="1">
      <alignment horizontal="left" vertical="center" wrapText="1" shrinkToFit="1"/>
    </xf>
    <xf numFmtId="0" fontId="0" fillId="0" borderId="0" xfId="0" applyFont="1" applyFill="1" applyAlignment="1">
      <alignment horizontal="left" vertical="center" wrapText="1" shrinkToFit="1"/>
    </xf>
    <xf numFmtId="0" fontId="0" fillId="0" borderId="10" xfId="0" applyFont="1" applyFill="1" applyBorder="1" applyAlignment="1">
      <alignment horizontal="left" vertical="center" wrapText="1" shrinkToFit="1"/>
    </xf>
    <xf numFmtId="164" fontId="11" fillId="0" borderId="0" xfId="0" applyNumberFormat="1" applyFont="1" applyFill="1" applyAlignment="1" applyProtection="1">
      <alignment horizontal="left" vertical="center" wrapText="1" shrinkToFit="1"/>
    </xf>
    <xf numFmtId="164" fontId="11" fillId="0" borderId="10" xfId="0" applyNumberFormat="1" applyFont="1" applyFill="1" applyBorder="1" applyAlignment="1" applyProtection="1">
      <alignment horizontal="left" vertical="center" wrapText="1" shrinkToFit="1"/>
    </xf>
    <xf numFmtId="164" fontId="11" fillId="0" borderId="0" xfId="0" applyNumberFormat="1" applyFont="1" applyFill="1" applyAlignment="1" applyProtection="1">
      <alignment horizontal="left" vertical="center" wrapText="1"/>
    </xf>
    <xf numFmtId="164" fontId="11" fillId="0" borderId="10" xfId="0" applyNumberFormat="1" applyFont="1" applyFill="1" applyBorder="1" applyAlignment="1" applyProtection="1">
      <alignment horizontal="left" vertical="center" wrapText="1"/>
    </xf>
    <xf numFmtId="164" fontId="15" fillId="0" borderId="4" xfId="0" applyNumberFormat="1" applyFont="1" applyFill="1" applyBorder="1" applyAlignment="1" applyProtection="1">
      <alignment horizontal="center" vertical="center"/>
    </xf>
    <xf numFmtId="164" fontId="15" fillId="0" borderId="8" xfId="0" applyNumberFormat="1" applyFont="1" applyFill="1" applyBorder="1" applyAlignment="1" applyProtection="1">
      <alignment horizontal="center" vertical="center"/>
    </xf>
    <xf numFmtId="164" fontId="15" fillId="0" borderId="11" xfId="0" applyNumberFormat="1" applyFont="1" applyFill="1" applyBorder="1" applyAlignment="1" applyProtection="1">
      <alignment horizontal="center" vertical="center"/>
    </xf>
    <xf numFmtId="164" fontId="15" fillId="0" borderId="12" xfId="0" applyNumberFormat="1" applyFont="1" applyFill="1" applyBorder="1" applyAlignment="1" applyProtection="1">
      <alignment horizontal="center" vertical="center"/>
    </xf>
    <xf numFmtId="164" fontId="12" fillId="0" borderId="9" xfId="0" applyNumberFormat="1" applyFont="1" applyFill="1" applyBorder="1" applyAlignment="1" applyProtection="1">
      <alignment horizontal="center" vertical="center" wrapText="1" shrinkToFit="1"/>
    </xf>
    <xf numFmtId="164" fontId="12" fillId="0" borderId="10" xfId="0" applyNumberFormat="1" applyFont="1" applyFill="1" applyBorder="1" applyAlignment="1" applyProtection="1">
      <alignment horizontal="center" vertical="center" wrapText="1" shrinkToFit="1"/>
    </xf>
    <xf numFmtId="164" fontId="12" fillId="0" borderId="11" xfId="0" applyNumberFormat="1" applyFont="1" applyFill="1" applyBorder="1" applyAlignment="1" applyProtection="1">
      <alignment horizontal="center" vertical="center" wrapText="1" shrinkToFit="1"/>
    </xf>
    <xf numFmtId="164" fontId="12" fillId="0" borderId="12" xfId="0" applyNumberFormat="1" applyFont="1" applyFill="1" applyBorder="1" applyAlignment="1" applyProtection="1">
      <alignment horizontal="center" vertical="center" wrapText="1" shrinkToFit="1"/>
    </xf>
    <xf numFmtId="0" fontId="42" fillId="0" borderId="8" xfId="0" applyFont="1" applyFill="1" applyBorder="1" applyAlignment="1">
      <alignment vertical="center" wrapText="1" shrinkToFit="1"/>
    </xf>
    <xf numFmtId="0" fontId="42" fillId="0" borderId="9" xfId="0" applyFont="1" applyFill="1" applyBorder="1" applyAlignment="1">
      <alignment vertical="center" wrapText="1" shrinkToFit="1"/>
    </xf>
    <xf numFmtId="0" fontId="42" fillId="0" borderId="10" xfId="0" applyFont="1" applyFill="1" applyBorder="1" applyAlignment="1">
      <alignment vertical="center" wrapText="1" shrinkToFit="1"/>
    </xf>
    <xf numFmtId="0" fontId="42" fillId="0" borderId="11" xfId="0" applyFont="1" applyFill="1" applyBorder="1" applyAlignment="1">
      <alignment vertical="center" wrapText="1" shrinkToFit="1"/>
    </xf>
    <xf numFmtId="0" fontId="42" fillId="0" borderId="12" xfId="0" applyFont="1" applyFill="1" applyBorder="1" applyAlignment="1">
      <alignment vertical="center" wrapText="1" shrinkToFit="1"/>
    </xf>
    <xf numFmtId="164" fontId="11" fillId="0" borderId="10" xfId="0" applyNumberFormat="1" applyFont="1" applyFill="1" applyBorder="1" applyAlignment="1" applyProtection="1">
      <alignment horizontal="left" wrapText="1"/>
    </xf>
    <xf numFmtId="164" fontId="16" fillId="0" borderId="0" xfId="0" applyNumberFormat="1" applyFont="1" applyFill="1" applyAlignment="1" applyProtection="1">
      <alignment horizontal="left" vertical="center" wrapText="1" shrinkToFit="1"/>
    </xf>
    <xf numFmtId="164" fontId="16" fillId="0" borderId="5" xfId="0" applyNumberFormat="1" applyFont="1" applyFill="1" applyBorder="1" applyAlignment="1" applyProtection="1">
      <alignment horizontal="left" vertical="center"/>
    </xf>
    <xf numFmtId="164" fontId="16" fillId="0" borderId="0" xfId="0" applyNumberFormat="1" applyFont="1" applyFill="1" applyAlignment="1" applyProtection="1">
      <alignment horizontal="left" vertical="center"/>
    </xf>
    <xf numFmtId="164" fontId="16" fillId="0" borderId="5" xfId="0" applyNumberFormat="1" applyFont="1" applyFill="1" applyBorder="1" applyAlignment="1" applyProtection="1">
      <alignment horizontal="left" vertical="center" wrapText="1"/>
    </xf>
    <xf numFmtId="164" fontId="16" fillId="0" borderId="0" xfId="0" applyNumberFormat="1" applyFont="1" applyFill="1" applyBorder="1" applyAlignment="1" applyProtection="1">
      <alignment horizontal="left" vertical="center" wrapText="1" shrinkToFit="1"/>
    </xf>
    <xf numFmtId="164" fontId="11" fillId="0" borderId="0" xfId="0" applyNumberFormat="1" applyFont="1" applyFill="1" applyBorder="1" applyAlignment="1" applyProtection="1">
      <alignment wrapText="1" shrinkToFit="1"/>
    </xf>
    <xf numFmtId="164" fontId="16" fillId="0" borderId="0" xfId="0" applyNumberFormat="1" applyFont="1" applyFill="1" applyAlignment="1" applyProtection="1">
      <alignment horizontal="left" wrapText="1" shrinkToFit="1"/>
    </xf>
    <xf numFmtId="0" fontId="15" fillId="0" borderId="6" xfId="0" applyNumberFormat="1" applyFont="1" applyFill="1" applyBorder="1" applyAlignment="1" applyProtection="1">
      <alignment horizontal="center" vertical="center" wrapText="1" shrinkToFit="1"/>
    </xf>
    <xf numFmtId="0" fontId="15" fillId="0" borderId="7" xfId="0" applyNumberFormat="1" applyFont="1" applyFill="1" applyBorder="1" applyAlignment="1" applyProtection="1">
      <alignment horizontal="center" vertical="center" wrapText="1" shrinkToFit="1"/>
    </xf>
    <xf numFmtId="164" fontId="19" fillId="0" borderId="6" xfId="0" applyNumberFormat="1" applyFont="1" applyFill="1" applyBorder="1" applyAlignment="1" applyProtection="1">
      <alignment horizontal="center"/>
    </xf>
    <xf numFmtId="164" fontId="19" fillId="0" borderId="7" xfId="0" applyNumberFormat="1" applyFont="1" applyFill="1" applyBorder="1" applyAlignment="1" applyProtection="1">
      <alignment horizontal="center"/>
    </xf>
    <xf numFmtId="0" fontId="11" fillId="0" borderId="0" xfId="0" applyFont="1" applyFill="1" applyAlignment="1" applyProtection="1">
      <alignment horizontal="left" wrapText="1"/>
    </xf>
    <xf numFmtId="0" fontId="11" fillId="0" borderId="10" xfId="0" applyFont="1" applyFill="1" applyBorder="1" applyAlignment="1" applyProtection="1">
      <alignment horizontal="left" wrapText="1"/>
    </xf>
    <xf numFmtId="0" fontId="42" fillId="0" borderId="7" xfId="0" applyFont="1" applyFill="1" applyBorder="1" applyAlignment="1">
      <alignment vertical="center" wrapText="1" shrinkToFit="1"/>
    </xf>
    <xf numFmtId="49" fontId="14" fillId="0" borderId="0" xfId="0" applyNumberFormat="1" applyFont="1" applyFill="1" applyAlignment="1" applyProtection="1">
      <alignment vertical="center" wrapText="1" shrinkToFit="1"/>
    </xf>
    <xf numFmtId="49" fontId="0" fillId="0" borderId="0" xfId="0" applyNumberFormat="1" applyFont="1" applyFill="1" applyAlignment="1">
      <alignment vertical="center"/>
    </xf>
    <xf numFmtId="49" fontId="0" fillId="0" borderId="10" xfId="0" applyNumberFormat="1" applyFont="1" applyFill="1" applyBorder="1" applyAlignment="1">
      <alignment vertical="center"/>
    </xf>
    <xf numFmtId="164" fontId="14" fillId="0" borderId="0" xfId="0" applyNumberFormat="1" applyFont="1" applyFill="1" applyAlignment="1" applyProtection="1">
      <alignment wrapText="1" shrinkToFit="1"/>
    </xf>
    <xf numFmtId="164" fontId="14" fillId="0" borderId="0" xfId="0" applyNumberFormat="1" applyFont="1" applyFill="1" applyAlignment="1" applyProtection="1">
      <alignment horizontal="left" wrapText="1" shrinkToFit="1"/>
    </xf>
    <xf numFmtId="164" fontId="14" fillId="0" borderId="10" xfId="0" applyNumberFormat="1" applyFont="1" applyFill="1" applyBorder="1" applyAlignment="1" applyProtection="1">
      <alignment horizontal="left" wrapText="1" shrinkToFit="1"/>
    </xf>
    <xf numFmtId="164" fontId="12" fillId="0" borderId="13" xfId="0" applyNumberFormat="1" applyFont="1" applyFill="1" applyBorder="1" applyAlignment="1" applyProtection="1">
      <alignment horizontal="center" vertical="center" wrapText="1"/>
    </xf>
    <xf numFmtId="164" fontId="12" fillId="0" borderId="16" xfId="0" applyNumberFormat="1" applyFont="1" applyFill="1" applyBorder="1" applyAlignment="1" applyProtection="1">
      <alignment horizontal="center" vertical="center" wrapText="1"/>
    </xf>
    <xf numFmtId="0" fontId="0" fillId="0" borderId="0" xfId="0" applyFont="1" applyFill="1" applyAlignment="1">
      <alignment horizontal="left" wrapText="1" shrinkToFit="1"/>
    </xf>
    <xf numFmtId="0" fontId="0" fillId="0" borderId="10" xfId="0" applyFont="1" applyFill="1" applyBorder="1" applyAlignment="1">
      <alignment horizontal="left" wrapText="1" shrinkToFit="1"/>
    </xf>
    <xf numFmtId="0" fontId="10" fillId="0" borderId="0" xfId="0" applyFont="1" applyFill="1" applyAlignment="1">
      <alignment horizontal="left" wrapText="1" shrinkToFit="1"/>
    </xf>
    <xf numFmtId="0" fontId="10" fillId="0" borderId="10" xfId="0" applyFont="1" applyFill="1" applyBorder="1" applyAlignment="1">
      <alignment horizontal="left" wrapText="1" shrinkToFit="1"/>
    </xf>
    <xf numFmtId="0" fontId="12" fillId="0" borderId="0" xfId="0" applyFont="1" applyFill="1" applyBorder="1" applyAlignment="1">
      <alignment horizontal="center" vertical="center"/>
    </xf>
    <xf numFmtId="164" fontId="11" fillId="0" borderId="0" xfId="0" applyNumberFormat="1" applyFont="1" applyFill="1" applyBorder="1" applyAlignment="1" applyProtection="1">
      <alignment horizontal="left" wrapText="1" shrinkToFit="1"/>
    </xf>
    <xf numFmtId="164" fontId="16" fillId="0" borderId="0" xfId="0" applyNumberFormat="1" applyFont="1" applyFill="1" applyBorder="1" applyAlignment="1" applyProtection="1">
      <alignment horizontal="left" vertical="center" wrapText="1"/>
    </xf>
    <xf numFmtId="164" fontId="11" fillId="0" borderId="0" xfId="0" applyNumberFormat="1" applyFont="1" applyFill="1" applyBorder="1" applyAlignment="1" applyProtection="1">
      <alignment horizontal="left" vertical="center" wrapText="1" shrinkToFit="1"/>
    </xf>
    <xf numFmtId="164" fontId="37" fillId="0" borderId="0" xfId="0" applyNumberFormat="1" applyFont="1" applyFill="1" applyBorder="1" applyAlignment="1" applyProtection="1">
      <alignment horizontal="left" vertical="center" wrapText="1" shrinkToFit="1"/>
    </xf>
    <xf numFmtId="164" fontId="32" fillId="0" borderId="0" xfId="0" applyNumberFormat="1" applyFont="1" applyFill="1" applyAlignment="1" applyProtection="1">
      <alignment horizontal="left" wrapText="1"/>
    </xf>
    <xf numFmtId="164" fontId="32" fillId="0" borderId="10" xfId="0" applyNumberFormat="1" applyFont="1" applyFill="1" applyBorder="1" applyAlignment="1" applyProtection="1">
      <alignment horizontal="left" wrapText="1"/>
    </xf>
    <xf numFmtId="49" fontId="11" fillId="0" borderId="0" xfId="0" applyNumberFormat="1" applyFont="1" applyFill="1" applyAlignment="1">
      <alignment horizontal="left" vertical="center" wrapText="1" shrinkToFit="1"/>
    </xf>
    <xf numFmtId="4" fontId="34" fillId="0" borderId="18" xfId="0" applyNumberFormat="1" applyFont="1" applyFill="1" applyBorder="1" applyAlignment="1" applyProtection="1">
      <alignment horizontal="center"/>
    </xf>
    <xf numFmtId="2" fontId="34" fillId="0" borderId="18" xfId="0" applyNumberFormat="1" applyFont="1" applyFill="1" applyBorder="1" applyAlignment="1" applyProtection="1">
      <alignment horizont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164" fontId="10" fillId="0" borderId="0" xfId="0" applyNumberFormat="1" applyFont="1" applyFill="1" applyBorder="1" applyAlignment="1" applyProtection="1">
      <alignment horizontal="left"/>
    </xf>
    <xf numFmtId="164" fontId="11" fillId="0" borderId="0" xfId="0" applyNumberFormat="1" applyFont="1" applyFill="1" applyAlignment="1" applyProtection="1">
      <alignment horizontal="left" vertical="top" wrapText="1"/>
    </xf>
    <xf numFmtId="164" fontId="4" fillId="0" borderId="0" xfId="0" applyNumberFormat="1" applyFont="1" applyFill="1" applyAlignment="1" applyProtection="1">
      <alignment horizontal="left" wrapText="1" shrinkToFit="1"/>
    </xf>
    <xf numFmtId="164" fontId="12" fillId="0" borderId="5" xfId="0" applyNumberFormat="1" applyFont="1" applyFill="1" applyBorder="1" applyAlignment="1" applyProtection="1">
      <alignment horizontal="left" vertical="center" wrapText="1"/>
    </xf>
    <xf numFmtId="164" fontId="12" fillId="0" borderId="0" xfId="0" applyNumberFormat="1" applyFont="1" applyFill="1" applyBorder="1" applyAlignment="1" applyProtection="1">
      <alignment horizontal="left" vertical="center" wrapText="1" shrinkToFit="1"/>
    </xf>
    <xf numFmtId="164" fontId="11" fillId="0" borderId="0" xfId="0" applyNumberFormat="1" applyFont="1" applyFill="1" applyBorder="1" applyAlignment="1" applyProtection="1">
      <alignment horizontal="center" vertical="center"/>
    </xf>
    <xf numFmtId="164" fontId="10" fillId="0" borderId="0" xfId="0" applyNumberFormat="1" applyFont="1" applyFill="1" applyBorder="1" applyAlignment="1" applyProtection="1">
      <alignment horizontal="left" vertical="center" wrapText="1" shrinkToFit="1"/>
    </xf>
    <xf numFmtId="164" fontId="18" fillId="0" borderId="0" xfId="0" applyNumberFormat="1" applyFont="1" applyFill="1" applyAlignment="1" applyProtection="1">
      <alignment horizontal="left"/>
    </xf>
    <xf numFmtId="164" fontId="10" fillId="0" borderId="5" xfId="0" applyNumberFormat="1" applyFont="1" applyFill="1" applyBorder="1" applyAlignment="1" applyProtection="1">
      <alignment horizontal="left" vertical="center" wrapText="1" shrinkToFit="1"/>
    </xf>
    <xf numFmtId="0" fontId="0" fillId="0" borderId="9" xfId="0" applyFont="1" applyFill="1" applyBorder="1" applyAlignment="1">
      <alignment horizontal="center" vertical="center" wrapText="1" shrinkToFit="1"/>
    </xf>
    <xf numFmtId="0" fontId="0" fillId="0" borderId="10" xfId="0" applyFont="1" applyFill="1" applyBorder="1" applyAlignment="1">
      <alignment horizontal="center" vertical="center" wrapText="1" shrinkToFit="1"/>
    </xf>
    <xf numFmtId="0" fontId="0" fillId="0" borderId="11" xfId="0" applyFont="1" applyFill="1" applyBorder="1" applyAlignment="1">
      <alignment horizontal="center" vertical="center" wrapText="1" shrinkToFit="1"/>
    </xf>
    <xf numFmtId="0" fontId="0" fillId="0" borderId="12" xfId="0" applyFont="1" applyFill="1" applyBorder="1" applyAlignment="1">
      <alignment horizontal="center" vertical="center" wrapText="1" shrinkToFit="1"/>
    </xf>
    <xf numFmtId="0" fontId="0" fillId="0" borderId="7" xfId="0" applyFont="1" applyFill="1" applyBorder="1" applyAlignment="1">
      <alignment vertical="center" wrapText="1" shrinkToFit="1"/>
    </xf>
    <xf numFmtId="164" fontId="16" fillId="0" borderId="0" xfId="0" applyNumberFormat="1" applyFont="1" applyFill="1" applyAlignment="1" applyProtection="1">
      <alignment horizontal="left" vertical="top" wrapText="1" shrinkToFit="1"/>
    </xf>
    <xf numFmtId="4" fontId="64" fillId="0" borderId="18" xfId="6" applyNumberFormat="1" applyFont="1" applyFill="1" applyBorder="1" applyAlignment="1" applyProtection="1">
      <alignment horizontal="center" vertical="center"/>
    </xf>
    <xf numFmtId="4" fontId="64" fillId="0" borderId="18" xfId="6" applyNumberFormat="1" applyFont="1" applyFill="1" applyBorder="1" applyAlignment="1" applyProtection="1">
      <alignment horizontal="center"/>
    </xf>
    <xf numFmtId="4" fontId="36" fillId="0" borderId="18" xfId="0" applyNumberFormat="1" applyFont="1" applyBorder="1" applyAlignment="1" applyProtection="1">
      <alignment horizontal="center"/>
    </xf>
    <xf numFmtId="4" fontId="18" fillId="0" borderId="18" xfId="0" applyNumberFormat="1" applyFont="1" applyFill="1" applyBorder="1" applyAlignment="1" applyProtection="1">
      <alignment horizontal="center"/>
    </xf>
    <xf numFmtId="164" fontId="71" fillId="0" borderId="3" xfId="6" applyNumberFormat="1" applyFont="1" applyFill="1" applyBorder="1" applyAlignment="1" applyProtection="1">
      <alignment horizontal="center"/>
    </xf>
    <xf numFmtId="164" fontId="72" fillId="0" borderId="3" xfId="6" applyNumberFormat="1" applyFont="1" applyFill="1" applyBorder="1" applyAlignment="1" applyProtection="1">
      <alignment horizontal="center" vertical="center"/>
    </xf>
    <xf numFmtId="2" fontId="39" fillId="0" borderId="3" xfId="6" applyNumberFormat="1" applyFont="1" applyFill="1" applyBorder="1" applyAlignment="1" applyProtection="1">
      <alignment horizontal="center"/>
    </xf>
    <xf numFmtId="2" fontId="36" fillId="0" borderId="3" xfId="0" applyNumberFormat="1" applyFont="1" applyBorder="1" applyAlignment="1">
      <alignment horizontal="center"/>
    </xf>
    <xf numFmtId="4" fontId="37" fillId="0" borderId="18" xfId="0" applyNumberFormat="1" applyFont="1" applyBorder="1" applyAlignment="1" applyProtection="1">
      <alignment horizontal="center"/>
    </xf>
    <xf numFmtId="164" fontId="16" fillId="0" borderId="0" xfId="0" applyNumberFormat="1" applyFont="1" applyFill="1" applyBorder="1" applyAlignment="1" applyProtection="1">
      <alignment horizontal="left" wrapText="1" shrinkToFit="1"/>
    </xf>
    <xf numFmtId="164" fontId="16" fillId="0" borderId="0" xfId="0" applyNumberFormat="1" applyFont="1" applyFill="1" applyBorder="1" applyAlignment="1" applyProtection="1">
      <alignment wrapText="1" shrinkToFit="1"/>
    </xf>
    <xf numFmtId="164" fontId="16" fillId="0" borderId="0" xfId="0" applyNumberFormat="1" applyFont="1" applyFill="1" applyAlignment="1" applyProtection="1">
      <alignment horizontal="left" wrapText="1"/>
    </xf>
    <xf numFmtId="164" fontId="16" fillId="0" borderId="10" xfId="0" applyNumberFormat="1" applyFont="1" applyFill="1" applyBorder="1" applyAlignment="1" applyProtection="1">
      <alignment horizontal="left" wrapText="1"/>
    </xf>
    <xf numFmtId="164" fontId="71" fillId="0" borderId="3" xfId="6" applyNumberFormat="1" applyFont="1" applyFill="1" applyBorder="1" applyAlignment="1" applyProtection="1">
      <alignment horizontal="left" wrapText="1"/>
    </xf>
    <xf numFmtId="164" fontId="71" fillId="0" borderId="3" xfId="6" applyNumberFormat="1" applyFont="1" applyFill="1" applyBorder="1" applyAlignment="1" applyProtection="1">
      <alignment horizontal="center" vertical="center"/>
    </xf>
    <xf numFmtId="3" fontId="71" fillId="0" borderId="3" xfId="6" applyNumberFormat="1" applyFont="1" applyFill="1" applyBorder="1" applyAlignment="1" applyProtection="1">
      <alignment horizontal="center"/>
    </xf>
    <xf numFmtId="164" fontId="16" fillId="0" borderId="0" xfId="0" applyNumberFormat="1" applyFont="1" applyFill="1" applyBorder="1" applyAlignment="1" applyProtection="1">
      <alignment shrinkToFit="1"/>
    </xf>
    <xf numFmtId="164" fontId="16" fillId="0" borderId="0" xfId="0" applyNumberFormat="1" applyFont="1" applyFill="1" applyAlignment="1" applyProtection="1">
      <alignment horizontal="left"/>
    </xf>
    <xf numFmtId="164" fontId="16" fillId="0" borderId="10" xfId="0" applyNumberFormat="1" applyFont="1" applyFill="1" applyBorder="1" applyAlignment="1" applyProtection="1">
      <alignment horizontal="left"/>
    </xf>
    <xf numFmtId="0" fontId="37" fillId="0" borderId="0" xfId="0" applyFont="1" applyFill="1" applyAlignment="1">
      <alignment horizontal="left" wrapText="1" shrinkToFit="1"/>
    </xf>
    <xf numFmtId="0" fontId="37" fillId="0" borderId="10" xfId="0" applyFont="1" applyFill="1" applyBorder="1" applyAlignment="1">
      <alignment horizontal="left" wrapText="1" shrinkToFit="1"/>
    </xf>
    <xf numFmtId="164" fontId="16" fillId="0" borderId="10" xfId="0" applyNumberFormat="1" applyFont="1" applyFill="1" applyBorder="1" applyAlignment="1" applyProtection="1">
      <alignment horizontal="left" wrapText="1" shrinkToFit="1"/>
    </xf>
    <xf numFmtId="49" fontId="16" fillId="0" borderId="0" xfId="0" applyNumberFormat="1" applyFont="1" applyFill="1" applyAlignment="1">
      <alignment horizontal="left" vertical="center" wrapText="1" shrinkToFit="1"/>
    </xf>
    <xf numFmtId="164" fontId="16" fillId="0" borderId="0" xfId="0" quotePrefix="1" applyNumberFormat="1" applyFont="1" applyFill="1" applyAlignment="1" applyProtection="1">
      <alignment horizontal="left"/>
    </xf>
    <xf numFmtId="164" fontId="16" fillId="0" borderId="10" xfId="0" quotePrefix="1" applyNumberFormat="1" applyFont="1" applyFill="1" applyBorder="1" applyAlignment="1" applyProtection="1">
      <alignment horizontal="left"/>
    </xf>
    <xf numFmtId="164" fontId="16" fillId="0" borderId="0" xfId="0" applyNumberFormat="1" applyFont="1" applyFill="1" applyAlignment="1" applyProtection="1">
      <alignment wrapText="1" shrinkToFit="1"/>
    </xf>
    <xf numFmtId="0" fontId="37" fillId="0" borderId="0" xfId="0" applyFont="1" applyFill="1" applyAlignment="1">
      <alignment wrapText="1" shrinkToFit="1"/>
    </xf>
    <xf numFmtId="0" fontId="37" fillId="0" borderId="10" xfId="0" applyFont="1" applyFill="1" applyBorder="1" applyAlignment="1">
      <alignment wrapText="1" shrinkToFit="1"/>
    </xf>
    <xf numFmtId="164" fontId="32" fillId="0" borderId="0" xfId="0" applyNumberFormat="1" applyFont="1" applyFill="1" applyAlignment="1" applyProtection="1">
      <alignment horizontal="left" vertical="center" wrapText="1" shrinkToFit="1"/>
    </xf>
    <xf numFmtId="0" fontId="37" fillId="0" borderId="0" xfId="0" applyFont="1" applyFill="1" applyAlignment="1">
      <alignment horizontal="left" vertical="center" wrapText="1" shrinkToFit="1"/>
    </xf>
    <xf numFmtId="0" fontId="37" fillId="0" borderId="10" xfId="0" applyFont="1" applyFill="1" applyBorder="1" applyAlignment="1">
      <alignment horizontal="left" vertical="center" wrapText="1" shrinkToFit="1"/>
    </xf>
    <xf numFmtId="164" fontId="16" fillId="0" borderId="0" xfId="0" applyNumberFormat="1" applyFont="1" applyFill="1" applyAlignment="1" applyProtection="1">
      <alignment horizontal="left" vertical="center" wrapText="1"/>
    </xf>
    <xf numFmtId="164" fontId="16" fillId="0" borderId="10" xfId="0" applyNumberFormat="1" applyFont="1" applyFill="1" applyBorder="1" applyAlignment="1" applyProtection="1">
      <alignment horizontal="left" vertical="center" wrapText="1"/>
    </xf>
    <xf numFmtId="164" fontId="16" fillId="0" borderId="10" xfId="0" applyNumberFormat="1" applyFont="1" applyFill="1" applyBorder="1" applyAlignment="1" applyProtection="1">
      <alignment horizontal="left" vertical="center" wrapText="1" shrinkToFit="1"/>
    </xf>
    <xf numFmtId="49" fontId="32" fillId="0" borderId="0" xfId="0" applyNumberFormat="1" applyFont="1" applyFill="1" applyAlignment="1" applyProtection="1">
      <alignment vertical="center" wrapText="1" shrinkToFit="1"/>
    </xf>
    <xf numFmtId="49" fontId="37" fillId="0" borderId="0" xfId="0" applyNumberFormat="1" applyFont="1" applyFill="1" applyAlignment="1">
      <alignment vertical="center"/>
    </xf>
    <xf numFmtId="49" fontId="37" fillId="0" borderId="10" xfId="0" applyNumberFormat="1" applyFont="1" applyFill="1" applyBorder="1" applyAlignment="1">
      <alignment vertical="center"/>
    </xf>
    <xf numFmtId="164" fontId="32" fillId="0" borderId="0" xfId="0" applyNumberFormat="1" applyFont="1" applyFill="1" applyAlignment="1" applyProtection="1">
      <alignment vertical="center" wrapText="1" shrinkToFit="1"/>
    </xf>
    <xf numFmtId="0" fontId="37" fillId="0" borderId="0" xfId="0" applyFont="1" applyFill="1" applyAlignment="1">
      <alignment vertical="center" wrapText="1" shrinkToFit="1"/>
    </xf>
    <xf numFmtId="0" fontId="37" fillId="0" borderId="10" xfId="0" applyFont="1" applyFill="1" applyBorder="1" applyAlignment="1">
      <alignment vertical="center" wrapText="1" shrinkToFit="1"/>
    </xf>
    <xf numFmtId="164" fontId="32" fillId="0" borderId="0" xfId="0" applyNumberFormat="1" applyFont="1" applyFill="1" applyAlignment="1" applyProtection="1">
      <alignment horizontal="left" wrapText="1" shrinkToFit="1"/>
    </xf>
    <xf numFmtId="164" fontId="32" fillId="0" borderId="10" xfId="0" applyNumberFormat="1" applyFont="1" applyFill="1" applyBorder="1" applyAlignment="1" applyProtection="1">
      <alignment horizontal="left" wrapText="1" shrinkToFit="1"/>
    </xf>
    <xf numFmtId="0" fontId="16" fillId="0" borderId="0" xfId="0" applyFont="1" applyFill="1" applyAlignment="1" applyProtection="1">
      <alignment horizontal="left" wrapText="1"/>
    </xf>
    <xf numFmtId="0" fontId="16" fillId="0" borderId="10" xfId="0" applyFont="1" applyFill="1" applyBorder="1" applyAlignment="1" applyProtection="1">
      <alignment horizontal="left" wrapText="1"/>
    </xf>
    <xf numFmtId="164" fontId="32" fillId="0" borderId="0" xfId="0" applyNumberFormat="1" applyFont="1" applyFill="1" applyAlignment="1" applyProtection="1">
      <alignment wrapText="1" shrinkToFit="1"/>
    </xf>
    <xf numFmtId="4" fontId="36" fillId="0" borderId="18" xfId="0" applyNumberFormat="1" applyFont="1" applyFill="1" applyBorder="1" applyAlignment="1" applyProtection="1">
      <alignment horizontal="center"/>
    </xf>
    <xf numFmtId="4" fontId="41" fillId="0" borderId="18" xfId="0" applyNumberFormat="1" applyFont="1" applyBorder="1" applyAlignment="1" applyProtection="1">
      <alignment horizontal="center" vertical="center"/>
    </xf>
    <xf numFmtId="164" fontId="18" fillId="2" borderId="18" xfId="0" applyNumberFormat="1" applyFont="1" applyFill="1" applyBorder="1" applyAlignment="1" applyProtection="1">
      <alignment horizontal="right"/>
    </xf>
    <xf numFmtId="0" fontId="13" fillId="0" borderId="0" xfId="0" applyFont="1" applyFill="1" applyAlignment="1" applyProtection="1">
      <alignment horizontal="center" vertical="center"/>
    </xf>
    <xf numFmtId="4" fontId="0" fillId="0" borderId="0" xfId="0" applyNumberFormat="1" applyAlignment="1" applyProtection="1">
      <alignment horizontal="center"/>
    </xf>
    <xf numFmtId="4" fontId="41" fillId="0" borderId="18" xfId="0" applyNumberFormat="1" applyFont="1" applyFill="1" applyBorder="1" applyAlignment="1">
      <alignment horizontal="center" vertical="center"/>
    </xf>
    <xf numFmtId="164" fontId="12" fillId="0" borderId="5" xfId="0" applyNumberFormat="1" applyFont="1" applyFill="1" applyBorder="1" applyAlignment="1" applyProtection="1">
      <alignment horizontal="left" vertical="center"/>
    </xf>
    <xf numFmtId="164" fontId="12" fillId="0" borderId="0" xfId="0" applyNumberFormat="1" applyFont="1" applyFill="1" applyAlignment="1" applyProtection="1">
      <alignment horizontal="left" vertical="center"/>
    </xf>
    <xf numFmtId="164" fontId="12" fillId="0" borderId="0" xfId="0" applyNumberFormat="1" applyFont="1" applyFill="1" applyAlignment="1" applyProtection="1">
      <alignment vertical="center" wrapText="1" shrinkToFit="1"/>
    </xf>
    <xf numFmtId="164" fontId="12" fillId="0" borderId="5" xfId="0" applyNumberFormat="1" applyFont="1" applyFill="1" applyBorder="1" applyAlignment="1" applyProtection="1">
      <alignment horizontal="left" vertical="center" wrapText="1" shrinkToFit="1"/>
    </xf>
    <xf numFmtId="164" fontId="12" fillId="0" borderId="0" xfId="0" applyNumberFormat="1" applyFont="1" applyFill="1" applyAlignment="1" applyProtection="1">
      <alignment horizontal="left" vertical="center" wrapText="1" shrinkToFit="1"/>
    </xf>
    <xf numFmtId="164" fontId="12" fillId="0" borderId="5" xfId="0" applyNumberFormat="1" applyFont="1" applyFill="1" applyBorder="1" applyAlignment="1" applyProtection="1">
      <alignment vertical="center" wrapText="1" shrinkToFit="1"/>
    </xf>
    <xf numFmtId="0" fontId="0" fillId="0" borderId="8" xfId="0" applyFont="1" applyFill="1" applyBorder="1" applyAlignment="1">
      <alignment vertical="center" wrapText="1" shrinkToFit="1"/>
    </xf>
    <xf numFmtId="0" fontId="0" fillId="0" borderId="9" xfId="0" applyFont="1" applyFill="1" applyBorder="1" applyAlignment="1">
      <alignment vertical="center" wrapText="1" shrinkToFit="1"/>
    </xf>
    <xf numFmtId="0" fontId="0" fillId="0" borderId="11" xfId="0" applyFont="1" applyFill="1" applyBorder="1" applyAlignment="1">
      <alignment vertical="center" wrapText="1" shrinkToFit="1"/>
    </xf>
    <xf numFmtId="0" fontId="0" fillId="0" borderId="12" xfId="0" applyFont="1" applyFill="1" applyBorder="1" applyAlignment="1">
      <alignment vertical="center" wrapText="1" shrinkToFit="1"/>
    </xf>
    <xf numFmtId="1" fontId="12" fillId="0" borderId="6" xfId="0" applyNumberFormat="1" applyFont="1" applyFill="1" applyBorder="1" applyAlignment="1" applyProtection="1">
      <alignment horizontal="center"/>
    </xf>
    <xf numFmtId="1" fontId="12" fillId="0" borderId="7" xfId="0" applyNumberFormat="1" applyFont="1" applyFill="1" applyBorder="1" applyAlignment="1" applyProtection="1">
      <alignment horizontal="center"/>
    </xf>
    <xf numFmtId="4" fontId="41" fillId="0" borderId="18" xfId="0" applyNumberFormat="1" applyFont="1" applyFill="1" applyBorder="1" applyAlignment="1" applyProtection="1">
      <alignment horizontal="center" vertical="center"/>
    </xf>
  </cellXfs>
  <cellStyles count="7">
    <cellStyle name="Navadno" xfId="0" builtinId="0"/>
    <cellStyle name="Navadno 2" xfId="6"/>
    <cellStyle name="Normal 2 2" xfId="3"/>
    <cellStyle name="Normal 4" xfId="2"/>
    <cellStyle name="Odstotek" xfId="1" builtinId="5"/>
    <cellStyle name="Percent 2" xfId="4"/>
    <cellStyle name="Vejica" xfId="5"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tabSelected="1" view="pageBreakPreview" zoomScale="115" zoomScaleNormal="100" zoomScaleSheetLayoutView="115" workbookViewId="0">
      <selection activeCell="A5" sqref="A5"/>
    </sheetView>
  </sheetViews>
  <sheetFormatPr defaultRowHeight="14.4"/>
  <cols>
    <col min="7" max="7" width="18.33203125" customWidth="1"/>
  </cols>
  <sheetData>
    <row r="1" spans="1:7" ht="24" customHeight="1">
      <c r="A1" s="1098" t="s">
        <v>1267</v>
      </c>
      <c r="B1" s="1098"/>
      <c r="C1" s="1098"/>
      <c r="D1" s="1098"/>
      <c r="E1" s="1098"/>
      <c r="F1" s="1098"/>
      <c r="G1" s="1098"/>
    </row>
    <row r="2" spans="1:7" ht="24" customHeight="1">
      <c r="A2" t="s">
        <v>1268</v>
      </c>
      <c r="G2" s="1045">
        <f>'Viadukt Pesnica'!F1154</f>
        <v>0</v>
      </c>
    </row>
    <row r="3" spans="1:7" ht="24" customHeight="1">
      <c r="A3" t="s">
        <v>1269</v>
      </c>
      <c r="G3" s="1046">
        <f>'Predor Pekel'!F758</f>
        <v>0</v>
      </c>
    </row>
    <row r="4" spans="1:7" ht="24" customHeight="1">
      <c r="A4" t="s">
        <v>1274</v>
      </c>
      <c r="G4" s="1046">
        <f>Ostalo!F1219</f>
        <v>0</v>
      </c>
    </row>
    <row r="5" spans="1:7" ht="24" customHeight="1" thickBot="1">
      <c r="A5" s="1042" t="s">
        <v>1270</v>
      </c>
      <c r="B5" s="1042"/>
      <c r="C5" s="1042"/>
      <c r="D5" s="1042"/>
      <c r="E5" s="1042"/>
      <c r="F5" s="1042"/>
      <c r="G5" s="1047">
        <f>'Cestne ureditve'!F1155</f>
        <v>0</v>
      </c>
    </row>
    <row r="6" spans="1:7" ht="24" customHeight="1" thickTop="1">
      <c r="F6" s="1044" t="s">
        <v>1271</v>
      </c>
      <c r="G6" s="1048">
        <f>SUM(G2:G5)</f>
        <v>0</v>
      </c>
    </row>
    <row r="7" spans="1:7" ht="24" customHeight="1">
      <c r="F7" s="1043" t="s">
        <v>1272</v>
      </c>
      <c r="G7" s="1049">
        <f>G6*0.22</f>
        <v>0</v>
      </c>
    </row>
    <row r="8" spans="1:7" ht="24" customHeight="1">
      <c r="F8" s="1044" t="s">
        <v>1273</v>
      </c>
      <c r="G8" s="1048">
        <f>SUM(G6:G7)</f>
        <v>0</v>
      </c>
    </row>
  </sheetData>
  <sheetProtection algorithmName="SHA-512" hashValue="LFPZJv+SFbK6J//GtDcpxDHe5YtZEch7Q7Gw8c6K/fjd5/zah0tBRhmJ14YgHNXchBc7YogL400RpAtfFy+mFA==" saltValue="I89Dlj2mxEr+R9FN1gMxIg==" spinCount="100000" sheet="1" objects="1" scenarios="1" selectLockedCells="1"/>
  <mergeCells count="1">
    <mergeCell ref="A1:G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557"/>
  <sheetViews>
    <sheetView view="pageBreakPreview" topLeftCell="E1105" zoomScaleNormal="100" zoomScaleSheetLayoutView="100" zoomScalePageLayoutView="55" workbookViewId="0">
      <selection activeCell="L1127" sqref="L1127"/>
    </sheetView>
  </sheetViews>
  <sheetFormatPr defaultRowHeight="14.4"/>
  <cols>
    <col min="1" max="3" width="9.109375" style="10"/>
    <col min="4" max="4" width="18" style="10" customWidth="1"/>
    <col min="5" max="5" width="22.5546875" style="426" customWidth="1"/>
    <col min="6" max="6" width="13.109375" style="426" customWidth="1"/>
    <col min="7" max="7" width="9.109375" style="717"/>
    <col min="8" max="9" width="9.109375" style="426"/>
    <col min="10" max="10" width="10.6640625" style="426" customWidth="1"/>
    <col min="11" max="11" width="9.109375" style="755"/>
    <col min="12" max="12" width="8.88671875" style="678"/>
    <col min="13" max="13" width="12.44140625" style="973" bestFit="1" customWidth="1"/>
  </cols>
  <sheetData>
    <row r="1" spans="1:26">
      <c r="A1" s="13" t="s">
        <v>0</v>
      </c>
      <c r="B1" s="15" t="s">
        <v>858</v>
      </c>
      <c r="D1" s="16"/>
      <c r="E1" s="158"/>
      <c r="F1" s="159"/>
      <c r="G1" s="711"/>
      <c r="H1" s="161"/>
      <c r="I1" s="161"/>
      <c r="J1" s="161"/>
      <c r="K1" s="162"/>
      <c r="L1" s="1051"/>
      <c r="M1" s="677"/>
      <c r="N1" s="10"/>
      <c r="O1" s="10"/>
      <c r="P1" s="10"/>
      <c r="Q1" s="10"/>
      <c r="R1" s="10"/>
      <c r="S1" s="10"/>
      <c r="T1" s="10"/>
      <c r="U1" s="10"/>
      <c r="V1" s="10"/>
      <c r="W1" s="10"/>
      <c r="X1" s="10"/>
      <c r="Y1" s="10"/>
      <c r="Z1" s="10"/>
    </row>
    <row r="2" spans="1:26">
      <c r="A2" s="13"/>
      <c r="B2" s="18"/>
      <c r="D2" s="19"/>
      <c r="E2" s="164"/>
      <c r="F2" s="165"/>
      <c r="G2" s="712"/>
      <c r="H2" s="167"/>
      <c r="I2" s="167"/>
      <c r="J2" s="167"/>
      <c r="K2" s="168"/>
      <c r="L2" s="1051"/>
      <c r="M2" s="677"/>
      <c r="N2" s="10"/>
      <c r="O2" s="10"/>
      <c r="P2" s="10"/>
      <c r="Q2" s="10"/>
      <c r="R2" s="10"/>
      <c r="S2" s="10"/>
      <c r="T2" s="10"/>
      <c r="U2" s="10"/>
      <c r="V2" s="10"/>
      <c r="W2" s="10"/>
      <c r="X2" s="10"/>
      <c r="Y2" s="10"/>
      <c r="Z2" s="10"/>
    </row>
    <row r="3" spans="1:26">
      <c r="A3" s="13" t="s">
        <v>839</v>
      </c>
      <c r="B3" s="15" t="s">
        <v>893</v>
      </c>
      <c r="D3" s="16"/>
      <c r="E3" s="158"/>
      <c r="F3" s="159"/>
      <c r="G3" s="711"/>
      <c r="H3" s="161"/>
      <c r="I3" s="161"/>
      <c r="J3" s="161"/>
      <c r="K3" s="162"/>
      <c r="L3" s="1051"/>
      <c r="M3" s="677"/>
      <c r="N3" s="10"/>
      <c r="O3" s="10"/>
      <c r="P3" s="10"/>
      <c r="Q3" s="10"/>
      <c r="R3" s="10"/>
      <c r="S3" s="10"/>
      <c r="T3" s="10"/>
      <c r="U3" s="10"/>
      <c r="V3" s="10"/>
      <c r="W3" s="10"/>
      <c r="X3" s="10"/>
      <c r="Y3" s="10"/>
      <c r="Z3" s="10"/>
    </row>
    <row r="4" spans="1:26">
      <c r="A4" s="13"/>
      <c r="B4" s="13"/>
      <c r="D4" s="21"/>
      <c r="E4" s="169"/>
      <c r="F4" s="170"/>
      <c r="G4" s="713"/>
      <c r="H4" s="172"/>
      <c r="I4" s="172"/>
      <c r="J4" s="172"/>
      <c r="K4" s="173"/>
      <c r="L4" s="1051"/>
      <c r="M4" s="677"/>
      <c r="N4" s="10"/>
      <c r="O4" s="10"/>
      <c r="P4" s="10"/>
      <c r="Q4" s="10"/>
      <c r="R4" s="10"/>
      <c r="S4" s="10"/>
      <c r="T4" s="10"/>
      <c r="U4" s="10"/>
      <c r="V4" s="10"/>
      <c r="W4" s="10"/>
      <c r="X4" s="10"/>
      <c r="Y4" s="10"/>
      <c r="Z4" s="10"/>
    </row>
    <row r="5" spans="1:26">
      <c r="A5" s="13" t="s">
        <v>895</v>
      </c>
      <c r="B5" s="22" t="s">
        <v>1248</v>
      </c>
      <c r="D5" s="22"/>
      <c r="E5" s="907"/>
      <c r="F5" s="174"/>
      <c r="G5" s="711"/>
      <c r="H5" s="161"/>
      <c r="I5" s="161"/>
      <c r="J5" s="161"/>
      <c r="K5" s="162"/>
      <c r="L5" s="1051"/>
      <c r="M5" s="677"/>
      <c r="N5" s="10"/>
      <c r="O5" s="10"/>
      <c r="P5" s="10"/>
      <c r="Q5" s="10"/>
      <c r="R5" s="10"/>
      <c r="S5" s="10"/>
      <c r="T5" s="10"/>
      <c r="U5" s="10"/>
      <c r="V5" s="10"/>
      <c r="W5" s="10"/>
      <c r="X5" s="10"/>
      <c r="Y5" s="10"/>
      <c r="Z5" s="10"/>
    </row>
    <row r="6" spans="1:26">
      <c r="A6" s="13"/>
      <c r="B6" s="13"/>
      <c r="C6" s="23"/>
      <c r="D6" s="21"/>
      <c r="E6" s="169"/>
      <c r="F6" s="170"/>
      <c r="G6" s="713"/>
      <c r="H6" s="172"/>
      <c r="I6" s="172"/>
      <c r="J6" s="172"/>
      <c r="K6" s="173"/>
      <c r="L6" s="1051"/>
      <c r="M6" s="677"/>
      <c r="N6" s="10"/>
      <c r="O6" s="10"/>
      <c r="P6" s="10"/>
      <c r="Q6" s="10"/>
      <c r="R6" s="10"/>
      <c r="S6" s="10"/>
      <c r="T6" s="10"/>
      <c r="U6" s="10"/>
      <c r="V6" s="10"/>
      <c r="W6" s="10"/>
      <c r="X6" s="10"/>
      <c r="Y6" s="10"/>
      <c r="Z6" s="10"/>
    </row>
    <row r="7" spans="1:26">
      <c r="A7" s="13"/>
      <c r="B7" s="13"/>
      <c r="C7" s="23"/>
      <c r="D7" s="21"/>
      <c r="E7" s="169"/>
      <c r="F7" s="170"/>
      <c r="G7" s="713"/>
      <c r="H7" s="172"/>
      <c r="I7" s="172"/>
      <c r="J7" s="172"/>
      <c r="K7" s="173"/>
      <c r="L7" s="1051"/>
      <c r="M7" s="677"/>
      <c r="N7" s="10"/>
      <c r="O7" s="10"/>
      <c r="P7" s="10"/>
      <c r="Q7" s="10"/>
      <c r="R7" s="10"/>
      <c r="S7" s="10"/>
      <c r="T7" s="10"/>
      <c r="U7" s="10"/>
      <c r="V7" s="10"/>
      <c r="W7" s="10"/>
      <c r="X7" s="10"/>
      <c r="Y7" s="10"/>
      <c r="Z7" s="10"/>
    </row>
    <row r="8" spans="1:26">
      <c r="A8" s="13"/>
      <c r="B8" s="13"/>
      <c r="C8" s="23"/>
      <c r="D8" s="21"/>
      <c r="E8" s="169"/>
      <c r="F8" s="170"/>
      <c r="G8" s="713"/>
      <c r="H8" s="172"/>
      <c r="I8" s="172"/>
      <c r="J8" s="172"/>
      <c r="K8" s="173"/>
      <c r="L8" s="1051"/>
      <c r="M8" s="677"/>
      <c r="N8" s="10"/>
      <c r="O8" s="10"/>
      <c r="P8" s="10"/>
      <c r="Q8" s="10"/>
      <c r="R8" s="10"/>
      <c r="S8" s="10"/>
      <c r="T8" s="10"/>
      <c r="U8" s="10"/>
      <c r="V8" s="10"/>
      <c r="W8" s="10"/>
      <c r="X8" s="10"/>
      <c r="Y8" s="10"/>
      <c r="Z8" s="10"/>
    </row>
    <row r="9" spans="1:26" ht="15.6">
      <c r="A9" s="24"/>
      <c r="B9" s="25" t="s">
        <v>1276</v>
      </c>
      <c r="C9" s="24"/>
      <c r="D9" s="26"/>
      <c r="E9" s="175"/>
      <c r="F9" s="176"/>
      <c r="G9" s="671"/>
      <c r="H9" s="178"/>
      <c r="I9" s="178"/>
      <c r="J9" s="178"/>
      <c r="K9" s="173"/>
      <c r="L9" s="1051"/>
      <c r="M9" s="677"/>
      <c r="N9" s="10"/>
      <c r="O9" s="10"/>
      <c r="P9" s="10"/>
      <c r="Q9" s="10"/>
      <c r="R9" s="10"/>
      <c r="S9" s="10"/>
      <c r="T9" s="10"/>
      <c r="U9" s="10"/>
      <c r="V9" s="10"/>
      <c r="W9" s="10"/>
      <c r="X9" s="10"/>
      <c r="Y9" s="10"/>
      <c r="Z9" s="10"/>
    </row>
    <row r="10" spans="1:26">
      <c r="A10" s="24"/>
      <c r="B10" s="24" t="s">
        <v>859</v>
      </c>
      <c r="C10" s="24"/>
      <c r="D10" s="24"/>
      <c r="E10" s="169"/>
      <c r="F10" s="176"/>
      <c r="G10" s="671"/>
      <c r="H10" s="178"/>
      <c r="I10" s="178"/>
      <c r="J10" s="178"/>
      <c r="K10" s="173"/>
      <c r="L10" s="1051"/>
      <c r="M10" s="677"/>
      <c r="N10" s="10"/>
      <c r="O10" s="10"/>
      <c r="P10" s="10"/>
      <c r="Q10" s="10"/>
      <c r="R10" s="10"/>
      <c r="S10" s="10"/>
      <c r="T10" s="10"/>
      <c r="U10" s="10"/>
      <c r="V10" s="10"/>
      <c r="W10" s="10"/>
      <c r="X10" s="10"/>
      <c r="Y10" s="10"/>
      <c r="Z10" s="10"/>
    </row>
    <row r="11" spans="1:26" ht="15.6">
      <c r="A11" s="27"/>
      <c r="B11" s="28"/>
      <c r="C11" s="28"/>
      <c r="D11" s="28"/>
      <c r="E11" s="29"/>
      <c r="F11" s="176"/>
      <c r="G11" s="671"/>
      <c r="H11" s="178"/>
      <c r="I11" s="178"/>
      <c r="J11" s="178"/>
      <c r="K11" s="173"/>
      <c r="L11" s="1051"/>
      <c r="M11" s="677"/>
      <c r="N11" s="10"/>
      <c r="O11" s="10"/>
      <c r="P11" s="10"/>
      <c r="Q11" s="10"/>
      <c r="R11" s="10"/>
      <c r="S11" s="10"/>
      <c r="T11" s="10"/>
      <c r="U11" s="10"/>
      <c r="V11" s="10"/>
      <c r="W11" s="10"/>
      <c r="X11" s="10"/>
      <c r="Y11" s="10"/>
      <c r="Z11" s="10"/>
    </row>
    <row r="12" spans="1:26" ht="15" customHeight="1">
      <c r="A12" s="1182" t="s">
        <v>1275</v>
      </c>
      <c r="B12" s="1182"/>
      <c r="C12" s="1182"/>
      <c r="D12" s="1182"/>
      <c r="E12" s="1182"/>
      <c r="F12" s="1182"/>
      <c r="G12" s="1182"/>
      <c r="H12" s="1182"/>
      <c r="I12" s="1182"/>
      <c r="J12" s="1182"/>
      <c r="K12" s="1182"/>
      <c r="L12" s="1051"/>
      <c r="M12" s="677"/>
      <c r="N12" s="10"/>
      <c r="O12" s="10"/>
      <c r="P12" s="10"/>
      <c r="Q12" s="10"/>
      <c r="R12" s="10"/>
      <c r="S12" s="10"/>
      <c r="T12" s="10"/>
      <c r="U12" s="10"/>
      <c r="V12" s="10"/>
      <c r="W12" s="10"/>
      <c r="X12" s="10"/>
      <c r="Y12" s="10"/>
      <c r="Z12" s="10"/>
    </row>
    <row r="13" spans="1:26">
      <c r="A13" s="1182"/>
      <c r="B13" s="1182"/>
      <c r="C13" s="1182"/>
      <c r="D13" s="1182"/>
      <c r="E13" s="1182"/>
      <c r="F13" s="1182"/>
      <c r="G13" s="1182"/>
      <c r="H13" s="1182"/>
      <c r="I13" s="1182"/>
      <c r="J13" s="1182"/>
      <c r="K13" s="1182"/>
      <c r="L13" s="1051"/>
      <c r="M13" s="677"/>
      <c r="N13" s="10"/>
      <c r="O13" s="10"/>
      <c r="P13" s="10"/>
      <c r="Q13" s="10"/>
      <c r="R13" s="10"/>
      <c r="S13" s="10"/>
      <c r="T13" s="10"/>
      <c r="U13" s="10"/>
      <c r="V13" s="10"/>
      <c r="W13" s="10"/>
      <c r="X13" s="10"/>
      <c r="Y13" s="10"/>
      <c r="Z13" s="10"/>
    </row>
    <row r="14" spans="1:26">
      <c r="A14" s="1182"/>
      <c r="B14" s="1182"/>
      <c r="C14" s="1182"/>
      <c r="D14" s="1182"/>
      <c r="E14" s="1182"/>
      <c r="F14" s="1182"/>
      <c r="G14" s="1182"/>
      <c r="H14" s="1182"/>
      <c r="I14" s="1182"/>
      <c r="J14" s="1182"/>
      <c r="K14" s="1182"/>
      <c r="L14" s="1051"/>
      <c r="M14" s="677"/>
      <c r="N14" s="10"/>
      <c r="O14" s="10"/>
      <c r="P14" s="10"/>
      <c r="Q14" s="10"/>
      <c r="R14" s="10"/>
      <c r="S14" s="10"/>
      <c r="T14" s="10"/>
      <c r="U14" s="10"/>
      <c r="V14" s="10"/>
      <c r="W14" s="10"/>
      <c r="X14" s="10"/>
      <c r="Y14" s="10"/>
      <c r="Z14" s="10"/>
    </row>
    <row r="15" spans="1:26" s="95" customFormat="1">
      <c r="A15" s="1010"/>
      <c r="B15" s="1010"/>
      <c r="C15" s="1010"/>
      <c r="D15" s="1010"/>
      <c r="E15" s="714"/>
      <c r="F15" s="714"/>
      <c r="G15" s="715"/>
      <c r="H15" s="714"/>
      <c r="I15" s="714"/>
      <c r="J15" s="714"/>
      <c r="K15" s="912"/>
      <c r="L15" s="1051"/>
      <c r="M15" s="677"/>
      <c r="N15" s="10"/>
      <c r="O15" s="10"/>
      <c r="P15" s="10"/>
      <c r="Q15" s="10"/>
      <c r="R15" s="10"/>
      <c r="S15" s="10"/>
      <c r="T15" s="10"/>
      <c r="U15" s="10"/>
      <c r="V15" s="10"/>
      <c r="W15" s="10"/>
      <c r="X15" s="10"/>
      <c r="Y15" s="10"/>
      <c r="Z15" s="10"/>
    </row>
    <row r="16" spans="1:26" ht="15" customHeight="1">
      <c r="A16" s="1188" t="s">
        <v>754</v>
      </c>
      <c r="B16" s="1188"/>
      <c r="C16" s="1188"/>
      <c r="D16" s="1188"/>
      <c r="E16" s="1188"/>
      <c r="F16" s="1188"/>
      <c r="G16" s="1188"/>
      <c r="H16" s="1188"/>
      <c r="I16" s="1188"/>
      <c r="J16" s="1188"/>
      <c r="K16" s="1188"/>
      <c r="L16" s="1051"/>
      <c r="M16" s="677"/>
      <c r="N16" s="10"/>
      <c r="O16" s="10"/>
      <c r="P16" s="10"/>
      <c r="Q16" s="10"/>
      <c r="R16" s="10"/>
      <c r="S16" s="10"/>
      <c r="T16" s="10"/>
      <c r="U16" s="10"/>
      <c r="V16" s="10"/>
      <c r="W16" s="10"/>
      <c r="X16" s="10"/>
      <c r="Y16" s="10"/>
      <c r="Z16" s="10"/>
    </row>
    <row r="17" spans="1:26" ht="27" customHeight="1">
      <c r="A17" s="1188"/>
      <c r="B17" s="1188"/>
      <c r="C17" s="1188"/>
      <c r="D17" s="1188"/>
      <c r="E17" s="1188"/>
      <c r="F17" s="1188"/>
      <c r="G17" s="1188"/>
      <c r="H17" s="1188"/>
      <c r="I17" s="1188"/>
      <c r="J17" s="1188"/>
      <c r="K17" s="1188"/>
      <c r="L17" s="1051"/>
      <c r="M17" s="677"/>
      <c r="N17" s="10"/>
      <c r="O17" s="10"/>
      <c r="P17" s="10"/>
      <c r="Q17" s="10"/>
      <c r="R17" s="10"/>
      <c r="S17" s="10"/>
      <c r="T17" s="10"/>
      <c r="U17" s="10"/>
      <c r="V17" s="10"/>
      <c r="W17" s="10"/>
      <c r="X17" s="10"/>
      <c r="Y17" s="10"/>
      <c r="Z17" s="10"/>
    </row>
    <row r="18" spans="1:26">
      <c r="A18" s="96"/>
      <c r="B18" s="96"/>
      <c r="C18" s="96"/>
      <c r="D18" s="96"/>
      <c r="E18" s="716"/>
      <c r="F18" s="716"/>
      <c r="G18" s="715"/>
      <c r="H18" s="716"/>
      <c r="I18" s="716"/>
      <c r="J18" s="716"/>
      <c r="K18" s="912"/>
      <c r="L18" s="1051"/>
      <c r="M18" s="677"/>
      <c r="N18" s="10"/>
      <c r="O18" s="10"/>
      <c r="P18" s="10"/>
      <c r="Q18" s="10"/>
      <c r="R18" s="10"/>
      <c r="S18" s="10"/>
      <c r="T18" s="10"/>
      <c r="U18" s="10"/>
      <c r="V18" s="10"/>
      <c r="W18" s="10"/>
      <c r="X18" s="10"/>
      <c r="Y18" s="10"/>
      <c r="Z18" s="10"/>
    </row>
    <row r="19" spans="1:26" ht="15.75" customHeight="1">
      <c r="A19" s="31"/>
      <c r="B19" s="31"/>
      <c r="C19" s="31"/>
      <c r="D19" s="31"/>
      <c r="E19" s="29"/>
      <c r="F19" s="600"/>
      <c r="G19" s="671"/>
      <c r="H19" s="29"/>
      <c r="I19" s="29"/>
      <c r="J19" s="29"/>
      <c r="K19" s="173"/>
      <c r="L19" s="1051"/>
      <c r="M19" s="677"/>
      <c r="N19" s="10"/>
      <c r="O19" s="10"/>
      <c r="P19" s="10"/>
      <c r="Q19" s="10"/>
      <c r="R19" s="10"/>
      <c r="S19" s="10"/>
      <c r="T19" s="10"/>
      <c r="U19" s="10"/>
      <c r="V19" s="10"/>
      <c r="W19" s="10"/>
      <c r="X19" s="10"/>
      <c r="Y19" s="10"/>
      <c r="Z19" s="10"/>
    </row>
    <row r="20" spans="1:26" s="8" customFormat="1">
      <c r="A20" s="32" t="s">
        <v>870</v>
      </c>
      <c r="B20" s="32"/>
      <c r="C20" s="32"/>
      <c r="D20" s="32"/>
      <c r="E20" s="169"/>
      <c r="F20" s="545"/>
      <c r="G20" s="713"/>
      <c r="H20" s="169"/>
      <c r="I20" s="169"/>
      <c r="J20" s="169"/>
      <c r="K20" s="173"/>
      <c r="L20" s="1052"/>
      <c r="M20" s="677"/>
      <c r="N20" s="11"/>
      <c r="O20" s="11"/>
      <c r="P20" s="11"/>
      <c r="Q20" s="11"/>
      <c r="R20" s="11"/>
      <c r="S20" s="11"/>
      <c r="T20" s="11"/>
      <c r="U20" s="11"/>
      <c r="V20" s="11"/>
      <c r="W20" s="11"/>
      <c r="X20" s="11"/>
      <c r="Y20" s="11"/>
      <c r="Z20" s="11"/>
    </row>
    <row r="21" spans="1:26" ht="12" customHeight="1">
      <c r="A21" s="31"/>
      <c r="B21" s="31"/>
      <c r="C21" s="31"/>
      <c r="D21" s="31"/>
      <c r="E21" s="29"/>
      <c r="F21" s="600"/>
      <c r="G21" s="671"/>
      <c r="H21" s="29"/>
      <c r="I21" s="29"/>
      <c r="J21" s="29"/>
      <c r="K21" s="173"/>
      <c r="L21" s="1053"/>
      <c r="M21" s="970"/>
      <c r="N21" s="10"/>
      <c r="O21" s="10"/>
      <c r="P21" s="10"/>
      <c r="Q21" s="10"/>
      <c r="R21" s="10"/>
      <c r="S21" s="10"/>
      <c r="T21" s="10"/>
      <c r="U21" s="10"/>
      <c r="V21" s="10"/>
      <c r="W21" s="10"/>
      <c r="X21" s="10"/>
      <c r="Y21" s="10"/>
      <c r="Z21" s="10"/>
    </row>
    <row r="22" spans="1:26">
      <c r="A22" s="21"/>
      <c r="B22" s="12"/>
      <c r="C22" s="12"/>
      <c r="D22" s="12"/>
      <c r="E22" s="184" t="s">
        <v>1</v>
      </c>
      <c r="F22" s="185" t="s">
        <v>2</v>
      </c>
      <c r="G22" s="186"/>
      <c r="H22" s="1191" t="s">
        <v>3</v>
      </c>
      <c r="I22" s="1192"/>
      <c r="J22" s="1191" t="s">
        <v>4</v>
      </c>
      <c r="K22" s="1192"/>
      <c r="L22" s="1191" t="s">
        <v>896</v>
      </c>
      <c r="M22" s="1192"/>
      <c r="N22" s="142"/>
      <c r="O22" s="10"/>
      <c r="P22" s="10"/>
      <c r="Q22" s="10"/>
      <c r="R22" s="10"/>
      <c r="S22" s="10"/>
      <c r="T22" s="10"/>
      <c r="U22" s="10"/>
      <c r="V22" s="10"/>
      <c r="W22" s="10"/>
      <c r="X22" s="10"/>
      <c r="Y22" s="10"/>
      <c r="Z22" s="10"/>
    </row>
    <row r="23" spans="1:26">
      <c r="A23" s="24"/>
      <c r="B23" s="33"/>
      <c r="C23" s="12"/>
      <c r="D23" s="12"/>
      <c r="E23" s="184" t="s">
        <v>5</v>
      </c>
      <c r="F23" s="187" t="s">
        <v>6</v>
      </c>
      <c r="G23" s="188" t="s">
        <v>7</v>
      </c>
      <c r="H23" s="189" t="s">
        <v>846</v>
      </c>
      <c r="I23" s="187" t="s">
        <v>8</v>
      </c>
      <c r="J23" s="189" t="s">
        <v>846</v>
      </c>
      <c r="K23" s="190" t="s">
        <v>8</v>
      </c>
      <c r="L23" s="191" t="s">
        <v>897</v>
      </c>
      <c r="M23" s="192" t="s">
        <v>866</v>
      </c>
      <c r="N23" s="10"/>
      <c r="O23" s="10"/>
      <c r="P23" s="10"/>
      <c r="Q23" s="10"/>
      <c r="R23" s="10"/>
      <c r="S23" s="10"/>
      <c r="T23" s="10"/>
      <c r="U23" s="10"/>
      <c r="V23" s="10"/>
      <c r="W23" s="10"/>
      <c r="X23" s="10"/>
      <c r="Y23" s="10"/>
      <c r="Z23" s="10"/>
    </row>
    <row r="24" spans="1:26">
      <c r="A24" s="21" t="s">
        <v>9</v>
      </c>
      <c r="B24" s="33"/>
      <c r="C24" s="12"/>
      <c r="D24" s="12"/>
      <c r="E24" s="29"/>
      <c r="F24" s="247"/>
      <c r="G24" s="248"/>
      <c r="H24" s="34"/>
      <c r="I24" s="34"/>
      <c r="J24" s="34"/>
      <c r="K24" s="34"/>
      <c r="L24" s="1051"/>
      <c r="M24" s="677"/>
      <c r="N24" s="10"/>
      <c r="O24" s="10"/>
      <c r="P24" s="10"/>
      <c r="Q24" s="10"/>
      <c r="R24" s="10"/>
      <c r="S24" s="10"/>
      <c r="T24" s="10"/>
      <c r="U24" s="10"/>
      <c r="V24" s="10"/>
      <c r="W24" s="10"/>
      <c r="X24" s="10"/>
      <c r="Y24" s="10"/>
      <c r="Z24" s="10"/>
    </row>
    <row r="25" spans="1:26">
      <c r="A25" s="21"/>
      <c r="B25" s="33"/>
      <c r="C25" s="12"/>
      <c r="D25" s="12"/>
      <c r="E25" s="29"/>
      <c r="F25" s="247"/>
      <c r="G25" s="248"/>
      <c r="H25" s="34"/>
      <c r="I25" s="34"/>
      <c r="J25" s="34"/>
      <c r="K25" s="34"/>
      <c r="L25" s="1051"/>
      <c r="M25" s="677"/>
      <c r="N25" s="10"/>
      <c r="O25" s="10"/>
      <c r="P25" s="10"/>
      <c r="Q25" s="10"/>
      <c r="R25" s="10"/>
      <c r="S25" s="10"/>
      <c r="T25" s="10"/>
      <c r="U25" s="10"/>
      <c r="V25" s="10"/>
      <c r="W25" s="10"/>
      <c r="X25" s="10"/>
      <c r="Y25" s="10"/>
      <c r="Z25" s="10"/>
    </row>
    <row r="26" spans="1:26">
      <c r="A26" s="21" t="s">
        <v>10</v>
      </c>
      <c r="B26" s="13"/>
      <c r="C26" s="13"/>
      <c r="D26" s="13"/>
      <c r="E26" s="29"/>
      <c r="F26" s="35"/>
      <c r="G26" s="671"/>
      <c r="H26" s="36"/>
      <c r="I26" s="36"/>
      <c r="J26" s="36"/>
      <c r="K26" s="173"/>
      <c r="L26" s="1051"/>
      <c r="M26" s="677"/>
      <c r="N26" s="10"/>
      <c r="O26" s="10"/>
      <c r="P26" s="10"/>
      <c r="Q26" s="10"/>
      <c r="R26" s="10"/>
      <c r="S26" s="10"/>
      <c r="T26" s="10"/>
      <c r="U26" s="10"/>
      <c r="V26" s="10"/>
      <c r="W26" s="10"/>
      <c r="X26" s="10"/>
      <c r="Y26" s="10"/>
      <c r="Z26" s="10"/>
    </row>
    <row r="27" spans="1:26">
      <c r="L27" s="1051"/>
      <c r="M27" s="677"/>
      <c r="N27" s="10"/>
      <c r="O27" s="10"/>
      <c r="P27" s="10"/>
      <c r="Q27" s="10"/>
      <c r="R27" s="10"/>
      <c r="S27" s="10"/>
      <c r="T27" s="10"/>
      <c r="U27" s="10"/>
      <c r="V27" s="10"/>
      <c r="W27" s="10"/>
      <c r="X27" s="10"/>
      <c r="Y27" s="10"/>
      <c r="Z27" s="10"/>
    </row>
    <row r="28" spans="1:26">
      <c r="A28" s="12" t="s">
        <v>12</v>
      </c>
      <c r="B28" s="12"/>
      <c r="C28" s="12"/>
      <c r="D28" s="12"/>
      <c r="E28" s="206" t="s">
        <v>11</v>
      </c>
      <c r="F28" s="207" t="s">
        <v>848</v>
      </c>
      <c r="G28" s="208"/>
      <c r="H28" s="209" t="s">
        <v>795</v>
      </c>
      <c r="I28" s="210"/>
      <c r="J28" s="209" t="s">
        <v>795</v>
      </c>
      <c r="K28" s="211">
        <v>10</v>
      </c>
      <c r="L28" s="983"/>
      <c r="M28" s="971">
        <f>+K28*L28</f>
        <v>0</v>
      </c>
      <c r="N28" s="10"/>
      <c r="O28" s="10"/>
      <c r="P28" s="10"/>
      <c r="Q28" s="10"/>
      <c r="R28" s="10"/>
      <c r="S28" s="10"/>
      <c r="T28" s="10"/>
      <c r="U28" s="10"/>
      <c r="V28" s="10"/>
      <c r="W28" s="10"/>
      <c r="X28" s="10"/>
      <c r="Y28" s="10"/>
      <c r="Z28" s="10"/>
    </row>
    <row r="29" spans="1:26">
      <c r="A29" s="37" t="s">
        <v>13</v>
      </c>
      <c r="B29" s="12"/>
      <c r="C29" s="12"/>
      <c r="D29" s="12"/>
      <c r="E29" s="206" t="s">
        <v>11</v>
      </c>
      <c r="F29" s="207" t="s">
        <v>271</v>
      </c>
      <c r="G29" s="208"/>
      <c r="H29" s="209">
        <v>1</v>
      </c>
      <c r="I29" s="210"/>
      <c r="J29" s="209">
        <v>0.5</v>
      </c>
      <c r="K29" s="211" t="s">
        <v>149</v>
      </c>
      <c r="L29" s="1050" t="s">
        <v>871</v>
      </c>
      <c r="M29" s="971" t="s">
        <v>871</v>
      </c>
      <c r="N29" s="10"/>
      <c r="O29" s="10"/>
      <c r="P29" s="10"/>
      <c r="Q29" s="10"/>
      <c r="R29" s="10"/>
      <c r="S29" s="10"/>
      <c r="T29" s="10"/>
      <c r="U29" s="10"/>
      <c r="V29" s="10"/>
      <c r="W29" s="10"/>
      <c r="X29" s="10"/>
      <c r="Y29" s="10"/>
      <c r="Z29" s="10"/>
    </row>
    <row r="30" spans="1:26">
      <c r="A30" s="37"/>
      <c r="B30" s="12"/>
      <c r="C30" s="12"/>
      <c r="D30" s="12"/>
      <c r="E30" s="202" t="s">
        <v>847</v>
      </c>
      <c r="F30" s="256"/>
      <c r="G30" s="421"/>
      <c r="H30" s="249"/>
      <c r="I30" s="491"/>
      <c r="J30" s="249"/>
      <c r="K30" s="913"/>
      <c r="L30" s="1051"/>
      <c r="M30" s="677"/>
      <c r="N30" s="10"/>
      <c r="O30" s="10"/>
      <c r="P30" s="10"/>
      <c r="Q30" s="10"/>
      <c r="R30" s="10"/>
      <c r="S30" s="10"/>
      <c r="T30" s="10"/>
      <c r="U30" s="10"/>
      <c r="V30" s="10"/>
      <c r="W30" s="10"/>
      <c r="X30" s="10"/>
      <c r="Y30" s="10"/>
      <c r="Z30" s="10"/>
    </row>
    <row r="31" spans="1:26">
      <c r="A31" s="37"/>
      <c r="B31" s="12"/>
      <c r="C31" s="12"/>
      <c r="D31" s="12"/>
      <c r="E31" s="29"/>
      <c r="F31" s="256"/>
      <c r="G31" s="421"/>
      <c r="H31" s="249"/>
      <c r="I31" s="249"/>
      <c r="J31" s="249"/>
      <c r="K31" s="34"/>
      <c r="L31" s="1051"/>
      <c r="M31" s="677"/>
      <c r="N31" s="10"/>
      <c r="O31" s="10"/>
      <c r="P31" s="10"/>
      <c r="Q31" s="10"/>
      <c r="R31" s="10"/>
      <c r="S31" s="10"/>
      <c r="T31" s="10"/>
      <c r="U31" s="10"/>
      <c r="V31" s="10"/>
      <c r="W31" s="10"/>
      <c r="X31" s="10"/>
      <c r="Y31" s="10"/>
      <c r="Z31" s="10"/>
    </row>
    <row r="32" spans="1:26">
      <c r="A32" s="21" t="s">
        <v>14</v>
      </c>
      <c r="B32" s="13"/>
      <c r="C32" s="13"/>
      <c r="D32" s="13"/>
      <c r="E32" s="29"/>
      <c r="F32" s="35"/>
      <c r="G32" s="671"/>
      <c r="H32" s="39"/>
      <c r="I32" s="39"/>
      <c r="J32" s="39"/>
      <c r="K32" s="173"/>
      <c r="L32" s="1051"/>
      <c r="M32" s="677"/>
      <c r="N32" s="10"/>
      <c r="O32" s="10"/>
      <c r="P32" s="10"/>
      <c r="Q32" s="10"/>
      <c r="R32" s="10"/>
      <c r="S32" s="10"/>
      <c r="T32" s="10"/>
      <c r="U32" s="10"/>
      <c r="V32" s="10"/>
      <c r="W32" s="10"/>
      <c r="X32" s="10"/>
      <c r="Y32" s="10"/>
      <c r="Z32" s="10"/>
    </row>
    <row r="33" spans="1:26">
      <c r="A33" s="21" t="s">
        <v>15</v>
      </c>
      <c r="B33" s="13"/>
      <c r="C33" s="13"/>
      <c r="D33" s="13"/>
      <c r="E33" s="29"/>
      <c r="F33" s="35"/>
      <c r="G33" s="671"/>
      <c r="H33" s="39"/>
      <c r="I33" s="39"/>
      <c r="J33" s="39"/>
      <c r="K33" s="173"/>
      <c r="L33" s="1051"/>
      <c r="M33" s="677"/>
      <c r="N33" s="10"/>
      <c r="O33" s="10"/>
      <c r="P33" s="10"/>
      <c r="Q33" s="10"/>
      <c r="R33" s="10"/>
      <c r="S33" s="10"/>
      <c r="T33" s="10"/>
      <c r="U33" s="10"/>
      <c r="V33" s="10"/>
      <c r="W33" s="10"/>
      <c r="X33" s="10"/>
      <c r="Y33" s="10"/>
      <c r="Z33" s="10"/>
    </row>
    <row r="34" spans="1:26">
      <c r="A34" s="98" t="s">
        <v>755</v>
      </c>
      <c r="B34" s="13"/>
      <c r="C34" s="13"/>
      <c r="D34" s="13"/>
      <c r="E34" s="206" t="s">
        <v>16</v>
      </c>
      <c r="F34" s="236"/>
      <c r="G34" s="208"/>
      <c r="H34" s="239" t="s">
        <v>17</v>
      </c>
      <c r="I34" s="191"/>
      <c r="J34" s="239" t="s">
        <v>18</v>
      </c>
      <c r="K34" s="191" t="s">
        <v>149</v>
      </c>
      <c r="L34" s="1050" t="s">
        <v>871</v>
      </c>
      <c r="M34" s="971" t="s">
        <v>871</v>
      </c>
      <c r="N34" s="10"/>
      <c r="O34" s="10"/>
      <c r="P34" s="10"/>
      <c r="Q34" s="10"/>
      <c r="R34" s="10"/>
      <c r="S34" s="10"/>
      <c r="T34" s="10"/>
      <c r="U34" s="10"/>
      <c r="V34" s="10"/>
      <c r="W34" s="10"/>
      <c r="X34" s="10"/>
      <c r="Y34" s="10"/>
      <c r="Z34" s="10"/>
    </row>
    <row r="35" spans="1:26" ht="15">
      <c r="A35" s="40" t="s">
        <v>766</v>
      </c>
      <c r="B35" s="40"/>
      <c r="C35" s="40"/>
      <c r="D35" s="40"/>
      <c r="E35" s="240" t="s">
        <v>19</v>
      </c>
      <c r="F35" s="236"/>
      <c r="G35" s="208"/>
      <c r="H35" s="239" t="s">
        <v>17</v>
      </c>
      <c r="I35" s="566"/>
      <c r="J35" s="239" t="s">
        <v>18</v>
      </c>
      <c r="K35" s="191" t="s">
        <v>149</v>
      </c>
      <c r="L35" s="1050" t="s">
        <v>871</v>
      </c>
      <c r="M35" s="971" t="s">
        <v>871</v>
      </c>
      <c r="N35" s="10"/>
      <c r="O35" s="10"/>
      <c r="P35" s="10"/>
      <c r="Q35" s="10"/>
      <c r="R35" s="10"/>
      <c r="S35" s="10"/>
      <c r="T35" s="10"/>
      <c r="U35" s="10"/>
      <c r="V35" s="10"/>
      <c r="W35" s="10"/>
      <c r="X35" s="10"/>
      <c r="Y35" s="10"/>
      <c r="Z35" s="10"/>
    </row>
    <row r="36" spans="1:26" ht="15">
      <c r="A36" s="40" t="s">
        <v>767</v>
      </c>
      <c r="B36" s="40"/>
      <c r="C36" s="40"/>
      <c r="D36" s="40"/>
      <c r="E36" s="240" t="s">
        <v>19</v>
      </c>
      <c r="F36" s="236"/>
      <c r="G36" s="208"/>
      <c r="H36" s="239" t="s">
        <v>20</v>
      </c>
      <c r="I36" s="566"/>
      <c r="J36" s="239" t="s">
        <v>21</v>
      </c>
      <c r="K36" s="191" t="s">
        <v>149</v>
      </c>
      <c r="L36" s="1050" t="s">
        <v>871</v>
      </c>
      <c r="M36" s="971" t="s">
        <v>871</v>
      </c>
      <c r="N36" s="10"/>
      <c r="O36" s="10"/>
      <c r="P36" s="10"/>
      <c r="Q36" s="10"/>
      <c r="R36" s="10"/>
      <c r="S36" s="10"/>
      <c r="T36" s="10"/>
      <c r="U36" s="10"/>
      <c r="V36" s="10"/>
      <c r="W36" s="10"/>
      <c r="X36" s="10"/>
      <c r="Y36" s="10"/>
      <c r="Z36" s="10"/>
    </row>
    <row r="37" spans="1:26">
      <c r="A37" s="40" t="s">
        <v>22</v>
      </c>
      <c r="B37" s="40"/>
      <c r="C37" s="40"/>
      <c r="D37" s="40"/>
      <c r="E37" s="549" t="s">
        <v>654</v>
      </c>
      <c r="F37" s="236"/>
      <c r="G37" s="208"/>
      <c r="H37" s="239" t="s">
        <v>20</v>
      </c>
      <c r="I37" s="566"/>
      <c r="J37" s="239" t="s">
        <v>21</v>
      </c>
      <c r="K37" s="191" t="s">
        <v>149</v>
      </c>
      <c r="L37" s="1050" t="s">
        <v>871</v>
      </c>
      <c r="M37" s="971" t="s">
        <v>871</v>
      </c>
      <c r="N37" s="10"/>
      <c r="O37" s="10"/>
      <c r="P37" s="10"/>
      <c r="Q37" s="10"/>
      <c r="R37" s="10"/>
      <c r="S37" s="10"/>
      <c r="T37" s="10"/>
      <c r="U37" s="10"/>
      <c r="V37" s="10"/>
      <c r="W37" s="10"/>
      <c r="X37" s="10"/>
      <c r="Y37" s="10"/>
      <c r="Z37" s="10"/>
    </row>
    <row r="38" spans="1:26">
      <c r="A38" s="98"/>
      <c r="B38" s="13"/>
      <c r="C38" s="13"/>
      <c r="D38" s="13"/>
      <c r="E38" s="29"/>
      <c r="F38" s="247"/>
      <c r="G38" s="248"/>
      <c r="H38" s="34"/>
      <c r="I38" s="34"/>
      <c r="J38" s="34"/>
      <c r="K38" s="34"/>
      <c r="L38" s="1051"/>
      <c r="M38" s="677"/>
      <c r="N38" s="10"/>
      <c r="O38" s="10"/>
      <c r="P38" s="10"/>
      <c r="Q38" s="10"/>
      <c r="R38" s="10"/>
      <c r="S38" s="10"/>
      <c r="T38" s="10"/>
      <c r="U38" s="10"/>
      <c r="V38" s="10"/>
      <c r="W38" s="10"/>
      <c r="X38" s="10"/>
      <c r="Y38" s="10"/>
      <c r="Z38" s="10"/>
    </row>
    <row r="39" spans="1:26">
      <c r="A39" s="21" t="s">
        <v>23</v>
      </c>
      <c r="B39" s="13"/>
      <c r="C39" s="13"/>
      <c r="D39" s="13"/>
      <c r="E39" s="29"/>
      <c r="F39" s="35"/>
      <c r="G39" s="671"/>
      <c r="H39" s="39"/>
      <c r="I39" s="39"/>
      <c r="J39" s="39"/>
      <c r="K39" s="173"/>
      <c r="L39" s="1051"/>
      <c r="M39" s="677"/>
      <c r="N39" s="10"/>
      <c r="O39" s="10"/>
      <c r="P39" s="10"/>
      <c r="Q39" s="10"/>
      <c r="R39" s="10"/>
      <c r="S39" s="10"/>
      <c r="T39" s="10"/>
      <c r="U39" s="10"/>
      <c r="V39" s="10"/>
      <c r="W39" s="10"/>
      <c r="X39" s="10"/>
      <c r="Y39" s="10"/>
      <c r="Z39" s="10"/>
    </row>
    <row r="40" spans="1:26">
      <c r="A40" s="41" t="s">
        <v>24</v>
      </c>
      <c r="B40" s="40"/>
      <c r="C40" s="40"/>
      <c r="D40" s="40"/>
      <c r="E40" s="240" t="s">
        <v>25</v>
      </c>
      <c r="F40" s="236" t="s">
        <v>906</v>
      </c>
      <c r="G40" s="208">
        <v>2090</v>
      </c>
      <c r="H40" s="239">
        <v>8000</v>
      </c>
      <c r="I40" s="238">
        <v>1</v>
      </c>
      <c r="J40" s="239">
        <v>20000</v>
      </c>
      <c r="K40" s="191">
        <v>1</v>
      </c>
      <c r="L40" s="983"/>
      <c r="M40" s="971">
        <f t="shared" ref="M40:M47" si="0">+K40*L40</f>
        <v>0</v>
      </c>
      <c r="N40" s="10"/>
      <c r="O40" s="10"/>
      <c r="P40" s="10"/>
      <c r="Q40" s="10"/>
      <c r="R40" s="10"/>
      <c r="S40" s="10"/>
      <c r="T40" s="10"/>
      <c r="U40" s="10"/>
      <c r="V40" s="10"/>
      <c r="W40" s="10"/>
      <c r="X40" s="10"/>
      <c r="Y40" s="10"/>
      <c r="Z40" s="10"/>
    </row>
    <row r="41" spans="1:26">
      <c r="A41" s="40" t="s">
        <v>26</v>
      </c>
      <c r="B41" s="40"/>
      <c r="C41" s="40"/>
      <c r="D41" s="40"/>
      <c r="E41" s="240" t="s">
        <v>27</v>
      </c>
      <c r="F41" s="236" t="s">
        <v>906</v>
      </c>
      <c r="G41" s="208">
        <v>2090</v>
      </c>
      <c r="H41" s="239">
        <v>8000</v>
      </c>
      <c r="I41" s="238">
        <v>1</v>
      </c>
      <c r="J41" s="239">
        <v>20000</v>
      </c>
      <c r="K41" s="191">
        <v>1</v>
      </c>
      <c r="L41" s="983"/>
      <c r="M41" s="971">
        <f t="shared" si="0"/>
        <v>0</v>
      </c>
      <c r="N41" s="10"/>
      <c r="O41" s="10"/>
      <c r="P41" s="10"/>
      <c r="Q41" s="10"/>
      <c r="R41" s="10"/>
      <c r="S41" s="10"/>
      <c r="T41" s="10"/>
      <c r="U41" s="10"/>
      <c r="V41" s="10"/>
      <c r="W41" s="10"/>
      <c r="X41" s="10"/>
      <c r="Y41" s="10"/>
      <c r="Z41" s="10"/>
    </row>
    <row r="42" spans="1:26">
      <c r="A42" s="41" t="s">
        <v>28</v>
      </c>
      <c r="B42" s="40"/>
      <c r="C42" s="40"/>
      <c r="D42" s="40"/>
      <c r="E42" s="240" t="s">
        <v>29</v>
      </c>
      <c r="F42" s="236" t="s">
        <v>906</v>
      </c>
      <c r="G42" s="208">
        <v>2090</v>
      </c>
      <c r="H42" s="239">
        <v>8000</v>
      </c>
      <c r="I42" s="238">
        <v>1</v>
      </c>
      <c r="J42" s="239">
        <v>20000</v>
      </c>
      <c r="K42" s="191">
        <v>1</v>
      </c>
      <c r="L42" s="983"/>
      <c r="M42" s="971">
        <f t="shared" si="0"/>
        <v>0</v>
      </c>
      <c r="N42" s="10"/>
      <c r="O42" s="10"/>
      <c r="P42" s="10"/>
      <c r="Q42" s="10"/>
      <c r="R42" s="10"/>
      <c r="S42" s="10"/>
      <c r="T42" s="10"/>
      <c r="U42" s="10"/>
      <c r="V42" s="10"/>
      <c r="W42" s="10"/>
      <c r="X42" s="10"/>
      <c r="Y42" s="10"/>
      <c r="Z42" s="10"/>
    </row>
    <row r="43" spans="1:26">
      <c r="A43" s="41" t="s">
        <v>30</v>
      </c>
      <c r="B43" s="40"/>
      <c r="C43" s="40"/>
      <c r="D43" s="40"/>
      <c r="E43" s="240" t="s">
        <v>31</v>
      </c>
      <c r="F43" s="236" t="s">
        <v>906</v>
      </c>
      <c r="G43" s="208">
        <v>2090</v>
      </c>
      <c r="H43" s="239">
        <v>8000</v>
      </c>
      <c r="I43" s="238">
        <v>1</v>
      </c>
      <c r="J43" s="239">
        <v>20000</v>
      </c>
      <c r="K43" s="191">
        <v>1</v>
      </c>
      <c r="L43" s="983"/>
      <c r="M43" s="971">
        <f t="shared" si="0"/>
        <v>0</v>
      </c>
      <c r="N43" s="10"/>
      <c r="O43" s="10"/>
      <c r="P43" s="10"/>
      <c r="Q43" s="10"/>
      <c r="R43" s="10"/>
      <c r="S43" s="10"/>
      <c r="T43" s="10"/>
      <c r="U43" s="10"/>
      <c r="V43" s="10"/>
      <c r="W43" s="10"/>
      <c r="X43" s="10"/>
      <c r="Y43" s="10"/>
      <c r="Z43" s="10"/>
    </row>
    <row r="44" spans="1:26">
      <c r="A44" s="40" t="s">
        <v>32</v>
      </c>
      <c r="B44" s="40"/>
      <c r="C44" s="40"/>
      <c r="D44" s="40"/>
      <c r="E44" s="240" t="s">
        <v>33</v>
      </c>
      <c r="F44" s="236" t="s">
        <v>906</v>
      </c>
      <c r="G44" s="208">
        <v>2090</v>
      </c>
      <c r="H44" s="239">
        <v>8000</v>
      </c>
      <c r="I44" s="238">
        <v>1</v>
      </c>
      <c r="J44" s="239">
        <v>20000</v>
      </c>
      <c r="K44" s="191">
        <v>1</v>
      </c>
      <c r="L44" s="983"/>
      <c r="M44" s="971">
        <f t="shared" si="0"/>
        <v>0</v>
      </c>
      <c r="N44" s="10"/>
      <c r="O44" s="10"/>
      <c r="P44" s="10"/>
      <c r="Q44" s="10"/>
      <c r="R44" s="10"/>
      <c r="S44" s="10"/>
      <c r="T44" s="10"/>
      <c r="U44" s="10"/>
      <c r="V44" s="10"/>
      <c r="W44" s="10"/>
      <c r="X44" s="10"/>
      <c r="Y44" s="10"/>
      <c r="Z44" s="10"/>
    </row>
    <row r="45" spans="1:26">
      <c r="A45" s="40" t="s">
        <v>34</v>
      </c>
      <c r="B45" s="40"/>
      <c r="C45" s="40"/>
      <c r="D45" s="40"/>
      <c r="E45" s="240" t="s">
        <v>16</v>
      </c>
      <c r="F45" s="236" t="s">
        <v>906</v>
      </c>
      <c r="G45" s="208">
        <v>2090</v>
      </c>
      <c r="H45" s="239">
        <v>200</v>
      </c>
      <c r="I45" s="241">
        <v>11</v>
      </c>
      <c r="J45" s="239">
        <v>800</v>
      </c>
      <c r="K45" s="191">
        <v>3</v>
      </c>
      <c r="L45" s="983"/>
      <c r="M45" s="971">
        <f t="shared" si="0"/>
        <v>0</v>
      </c>
      <c r="N45" s="10"/>
      <c r="O45" s="10"/>
      <c r="P45" s="10"/>
      <c r="Q45" s="10"/>
      <c r="R45" s="10"/>
      <c r="S45" s="10"/>
      <c r="T45" s="10"/>
      <c r="U45" s="10"/>
      <c r="V45" s="10"/>
      <c r="W45" s="10"/>
      <c r="X45" s="10"/>
      <c r="Y45" s="10"/>
      <c r="Z45" s="10"/>
    </row>
    <row r="46" spans="1:26" ht="15">
      <c r="A46" s="40" t="s">
        <v>766</v>
      </c>
      <c r="B46" s="40"/>
      <c r="C46" s="40"/>
      <c r="D46" s="40"/>
      <c r="E46" s="240" t="s">
        <v>19</v>
      </c>
      <c r="F46" s="236" t="s">
        <v>906</v>
      </c>
      <c r="G46" s="208">
        <v>2090</v>
      </c>
      <c r="H46" s="239">
        <v>400</v>
      </c>
      <c r="I46" s="241">
        <v>6</v>
      </c>
      <c r="J46" s="239">
        <v>1500</v>
      </c>
      <c r="K46" s="191">
        <v>4</v>
      </c>
      <c r="L46" s="983"/>
      <c r="M46" s="971">
        <f t="shared" si="0"/>
        <v>0</v>
      </c>
      <c r="N46" s="10"/>
      <c r="O46" s="10"/>
      <c r="P46" s="10"/>
      <c r="Q46" s="10"/>
      <c r="R46" s="10"/>
      <c r="S46" s="10"/>
      <c r="T46" s="10"/>
      <c r="U46" s="10"/>
      <c r="V46" s="10"/>
      <c r="W46" s="10"/>
      <c r="X46" s="10"/>
      <c r="Y46" s="10"/>
      <c r="Z46" s="10"/>
    </row>
    <row r="47" spans="1:26" ht="15">
      <c r="A47" s="40" t="s">
        <v>767</v>
      </c>
      <c r="B47" s="40"/>
      <c r="C47" s="40"/>
      <c r="D47" s="40"/>
      <c r="E47" s="240" t="s">
        <v>19</v>
      </c>
      <c r="F47" s="236" t="s">
        <v>906</v>
      </c>
      <c r="G47" s="208">
        <v>2090</v>
      </c>
      <c r="H47" s="239">
        <v>2000</v>
      </c>
      <c r="I47" s="241">
        <v>2</v>
      </c>
      <c r="J47" s="239">
        <v>5000</v>
      </c>
      <c r="K47" s="191">
        <v>1</v>
      </c>
      <c r="L47" s="983"/>
      <c r="M47" s="971">
        <f t="shared" si="0"/>
        <v>0</v>
      </c>
      <c r="N47" s="10"/>
      <c r="O47" s="10"/>
      <c r="P47" s="10"/>
      <c r="Q47" s="10"/>
      <c r="R47" s="10"/>
      <c r="S47" s="10"/>
      <c r="T47" s="10"/>
      <c r="U47" s="10"/>
      <c r="V47" s="10"/>
      <c r="W47" s="10"/>
      <c r="X47" s="10"/>
      <c r="Y47" s="10"/>
      <c r="Z47" s="10"/>
    </row>
    <row r="48" spans="1:26">
      <c r="A48" s="12"/>
      <c r="B48" s="12"/>
      <c r="C48" s="12"/>
      <c r="D48" s="12"/>
      <c r="E48" s="550" t="s">
        <v>758</v>
      </c>
      <c r="G48" s="421"/>
      <c r="H48" s="249"/>
      <c r="I48" s="249"/>
      <c r="J48" s="249"/>
      <c r="K48" s="34"/>
      <c r="L48" s="1051"/>
      <c r="M48" s="677"/>
      <c r="N48" s="10"/>
      <c r="O48" s="10"/>
      <c r="P48" s="10"/>
      <c r="Q48" s="10"/>
      <c r="R48" s="10"/>
      <c r="S48" s="10"/>
      <c r="T48" s="10"/>
      <c r="U48" s="10"/>
      <c r="V48" s="10"/>
      <c r="W48" s="10"/>
      <c r="X48" s="10"/>
      <c r="Y48" s="10"/>
      <c r="Z48" s="10"/>
    </row>
    <row r="49" spans="1:26">
      <c r="A49" s="12"/>
      <c r="B49" s="12"/>
      <c r="C49" s="12"/>
      <c r="D49" s="12"/>
      <c r="E49" s="29"/>
      <c r="F49" s="550"/>
      <c r="G49" s="421"/>
      <c r="H49" s="249"/>
      <c r="I49" s="249"/>
      <c r="J49" s="249"/>
      <c r="K49" s="34"/>
      <c r="L49" s="1051"/>
      <c r="M49" s="677"/>
      <c r="N49" s="10"/>
      <c r="O49" s="10"/>
      <c r="P49" s="10"/>
      <c r="Q49" s="10"/>
      <c r="R49" s="10"/>
      <c r="S49" s="10"/>
      <c r="T49" s="10"/>
      <c r="U49" s="10"/>
      <c r="V49" s="10"/>
      <c r="W49" s="10"/>
      <c r="X49" s="10"/>
      <c r="Y49" s="10"/>
      <c r="Z49" s="10"/>
    </row>
    <row r="50" spans="1:26">
      <c r="A50" s="21" t="s">
        <v>36</v>
      </c>
      <c r="B50" s="13"/>
      <c r="C50" s="13"/>
      <c r="D50" s="13"/>
      <c r="E50" s="29"/>
      <c r="F50" s="35"/>
      <c r="G50" s="671"/>
      <c r="H50" s="39"/>
      <c r="I50" s="39"/>
      <c r="J50" s="39"/>
      <c r="K50" s="173"/>
      <c r="L50" s="1051"/>
      <c r="M50" s="677"/>
      <c r="N50" s="10"/>
      <c r="O50" s="10"/>
      <c r="P50" s="10"/>
      <c r="Q50" s="10"/>
      <c r="R50" s="10"/>
      <c r="S50" s="10"/>
      <c r="T50" s="10"/>
      <c r="U50" s="10"/>
      <c r="V50" s="10"/>
      <c r="W50" s="10"/>
      <c r="X50" s="10"/>
      <c r="Y50" s="10"/>
      <c r="Z50" s="10"/>
    </row>
    <row r="51" spans="1:26">
      <c r="A51" s="41" t="s">
        <v>24</v>
      </c>
      <c r="B51" s="40"/>
      <c r="C51" s="40"/>
      <c r="D51" s="40"/>
      <c r="E51" s="240" t="s">
        <v>25</v>
      </c>
      <c r="F51" s="236" t="s">
        <v>906</v>
      </c>
      <c r="G51" s="208"/>
      <c r="H51" s="239">
        <v>4000</v>
      </c>
      <c r="I51" s="566"/>
      <c r="J51" s="239">
        <v>20000</v>
      </c>
      <c r="K51" s="191" t="s">
        <v>149</v>
      </c>
      <c r="L51" s="1050" t="s">
        <v>871</v>
      </c>
      <c r="M51" s="971" t="s">
        <v>871</v>
      </c>
      <c r="N51" s="10"/>
      <c r="O51" s="10"/>
      <c r="P51" s="10"/>
      <c r="Q51" s="10"/>
      <c r="R51" s="10"/>
      <c r="S51" s="10"/>
      <c r="T51" s="10"/>
      <c r="U51" s="10"/>
      <c r="V51" s="10"/>
      <c r="W51" s="10"/>
      <c r="X51" s="10"/>
      <c r="Y51" s="10"/>
      <c r="Z51" s="10"/>
    </row>
    <row r="52" spans="1:26">
      <c r="A52" s="40" t="s">
        <v>37</v>
      </c>
      <c r="B52" s="40"/>
      <c r="C52" s="40"/>
      <c r="D52" s="40"/>
      <c r="E52" s="240" t="s">
        <v>33</v>
      </c>
      <c r="F52" s="236" t="s">
        <v>906</v>
      </c>
      <c r="G52" s="208"/>
      <c r="H52" s="239">
        <v>4000</v>
      </c>
      <c r="I52" s="566"/>
      <c r="J52" s="239">
        <v>20000</v>
      </c>
      <c r="K52" s="191" t="s">
        <v>149</v>
      </c>
      <c r="L52" s="1050" t="s">
        <v>871</v>
      </c>
      <c r="M52" s="971" t="s">
        <v>871</v>
      </c>
      <c r="N52" s="10"/>
      <c r="O52" s="10"/>
      <c r="P52" s="10"/>
      <c r="Q52" s="10"/>
      <c r="R52" s="10"/>
      <c r="S52" s="10"/>
      <c r="T52" s="10"/>
      <c r="U52" s="10"/>
      <c r="V52" s="10"/>
      <c r="W52" s="10"/>
      <c r="X52" s="10"/>
      <c r="Y52" s="10"/>
      <c r="Z52" s="10"/>
    </row>
    <row r="53" spans="1:26">
      <c r="A53" s="40" t="s">
        <v>38</v>
      </c>
      <c r="B53" s="40"/>
      <c r="C53" s="40"/>
      <c r="D53" s="40"/>
      <c r="E53" s="240" t="s">
        <v>39</v>
      </c>
      <c r="F53" s="236" t="s">
        <v>906</v>
      </c>
      <c r="G53" s="208"/>
      <c r="H53" s="239">
        <v>4000</v>
      </c>
      <c r="I53" s="566"/>
      <c r="J53" s="239">
        <v>20000</v>
      </c>
      <c r="K53" s="191" t="s">
        <v>149</v>
      </c>
      <c r="L53" s="1050" t="s">
        <v>871</v>
      </c>
      <c r="M53" s="971" t="s">
        <v>871</v>
      </c>
      <c r="N53" s="10"/>
      <c r="O53" s="10"/>
      <c r="P53" s="10"/>
      <c r="Q53" s="10"/>
      <c r="R53" s="10"/>
      <c r="S53" s="10"/>
      <c r="T53" s="10"/>
      <c r="U53" s="10"/>
      <c r="V53" s="10"/>
      <c r="W53" s="10"/>
      <c r="X53" s="10"/>
      <c r="Y53" s="10"/>
      <c r="Z53" s="10"/>
    </row>
    <row r="54" spans="1:26">
      <c r="A54" s="40" t="s">
        <v>34</v>
      </c>
      <c r="B54" s="40"/>
      <c r="C54" s="40"/>
      <c r="D54" s="40"/>
      <c r="E54" s="240" t="s">
        <v>16</v>
      </c>
      <c r="F54" s="236" t="s">
        <v>906</v>
      </c>
      <c r="G54" s="208"/>
      <c r="H54" s="239">
        <v>400</v>
      </c>
      <c r="I54" s="566"/>
      <c r="J54" s="239">
        <v>1500</v>
      </c>
      <c r="K54" s="191" t="s">
        <v>149</v>
      </c>
      <c r="L54" s="1050" t="s">
        <v>871</v>
      </c>
      <c r="M54" s="971" t="s">
        <v>871</v>
      </c>
      <c r="N54" s="10"/>
      <c r="O54" s="10"/>
      <c r="P54" s="10"/>
      <c r="Q54" s="10"/>
      <c r="R54" s="10"/>
      <c r="S54" s="10"/>
      <c r="T54" s="10"/>
      <c r="U54" s="10"/>
      <c r="V54" s="10"/>
      <c r="W54" s="10"/>
      <c r="X54" s="10"/>
      <c r="Y54" s="10"/>
      <c r="Z54" s="10"/>
    </row>
    <row r="55" spans="1:26" ht="15">
      <c r="A55" s="40" t="s">
        <v>766</v>
      </c>
      <c r="B55" s="40"/>
      <c r="C55" s="40"/>
      <c r="D55" s="40"/>
      <c r="E55" s="240" t="s">
        <v>19</v>
      </c>
      <c r="F55" s="236" t="s">
        <v>906</v>
      </c>
      <c r="G55" s="208"/>
      <c r="H55" s="239">
        <v>400</v>
      </c>
      <c r="I55" s="566"/>
      <c r="J55" s="239">
        <v>1500</v>
      </c>
      <c r="K55" s="191" t="s">
        <v>149</v>
      </c>
      <c r="L55" s="1050" t="s">
        <v>871</v>
      </c>
      <c r="M55" s="971" t="s">
        <v>871</v>
      </c>
      <c r="N55" s="10"/>
      <c r="O55" s="10"/>
      <c r="P55" s="10"/>
      <c r="Q55" s="10"/>
      <c r="R55" s="10"/>
      <c r="S55" s="10"/>
      <c r="T55" s="10"/>
      <c r="U55" s="10"/>
      <c r="V55" s="10"/>
      <c r="W55" s="10"/>
      <c r="X55" s="10"/>
      <c r="Y55" s="10"/>
      <c r="Z55" s="10"/>
    </row>
    <row r="56" spans="1:26" ht="15">
      <c r="A56" s="40" t="s">
        <v>767</v>
      </c>
      <c r="B56" s="40"/>
      <c r="C56" s="40"/>
      <c r="D56" s="40"/>
      <c r="E56" s="240" t="s">
        <v>19</v>
      </c>
      <c r="F56" s="236" t="s">
        <v>906</v>
      </c>
      <c r="G56" s="208"/>
      <c r="H56" s="239">
        <v>2000</v>
      </c>
      <c r="I56" s="566"/>
      <c r="J56" s="239">
        <v>8000</v>
      </c>
      <c r="K56" s="191" t="s">
        <v>149</v>
      </c>
      <c r="L56" s="1050" t="s">
        <v>871</v>
      </c>
      <c r="M56" s="971" t="s">
        <v>871</v>
      </c>
      <c r="N56" s="10"/>
      <c r="O56" s="10"/>
      <c r="P56" s="10"/>
      <c r="Q56" s="10"/>
      <c r="R56" s="10"/>
      <c r="S56" s="10"/>
      <c r="T56" s="10"/>
      <c r="U56" s="10"/>
      <c r="V56" s="10"/>
      <c r="W56" s="10"/>
      <c r="X56" s="10"/>
      <c r="Y56" s="10"/>
      <c r="Z56" s="10"/>
    </row>
    <row r="57" spans="1:26" ht="24.75" customHeight="1">
      <c r="A57" s="1193" t="s">
        <v>853</v>
      </c>
      <c r="B57" s="1193"/>
      <c r="C57" s="1193"/>
      <c r="D57" s="1194"/>
      <c r="E57" s="549" t="s">
        <v>654</v>
      </c>
      <c r="F57" s="236" t="s">
        <v>906</v>
      </c>
      <c r="G57" s="488"/>
      <c r="H57" s="553">
        <v>4000</v>
      </c>
      <c r="I57" s="435"/>
      <c r="J57" s="553">
        <v>20000</v>
      </c>
      <c r="K57" s="191" t="s">
        <v>149</v>
      </c>
      <c r="L57" s="1050" t="s">
        <v>871</v>
      </c>
      <c r="M57" s="971" t="s">
        <v>871</v>
      </c>
      <c r="N57" s="10"/>
      <c r="O57" s="10"/>
      <c r="P57" s="10"/>
      <c r="Q57" s="10"/>
      <c r="R57" s="10"/>
      <c r="S57" s="10"/>
      <c r="T57" s="10"/>
      <c r="U57" s="10"/>
      <c r="V57" s="10"/>
      <c r="W57" s="10"/>
      <c r="X57" s="10"/>
      <c r="Y57" s="10"/>
      <c r="Z57" s="10"/>
    </row>
    <row r="58" spans="1:26">
      <c r="A58" s="13"/>
      <c r="B58" s="13"/>
      <c r="C58" s="13"/>
      <c r="D58" s="13"/>
      <c r="E58" s="550" t="s">
        <v>763</v>
      </c>
      <c r="G58" s="719"/>
      <c r="H58" s="270"/>
      <c r="I58" s="270"/>
      <c r="J58" s="270"/>
      <c r="K58" s="271"/>
      <c r="L58" s="1051"/>
      <c r="M58" s="677"/>
      <c r="N58" s="10"/>
      <c r="O58" s="10"/>
      <c r="P58" s="10"/>
      <c r="Q58" s="10"/>
      <c r="R58" s="10"/>
      <c r="S58" s="10"/>
      <c r="T58" s="10"/>
      <c r="U58" s="10"/>
      <c r="V58" s="10"/>
      <c r="W58" s="10"/>
      <c r="X58" s="10"/>
      <c r="Y58" s="10"/>
      <c r="Z58" s="10"/>
    </row>
    <row r="59" spans="1:26">
      <c r="A59" s="13"/>
      <c r="B59" s="13"/>
      <c r="C59" s="13"/>
      <c r="D59" s="13"/>
      <c r="E59" s="550"/>
      <c r="G59" s="421"/>
      <c r="H59" s="249"/>
      <c r="I59" s="249"/>
      <c r="J59" s="249"/>
      <c r="K59" s="34"/>
      <c r="L59" s="1051"/>
      <c r="M59" s="677"/>
      <c r="N59" s="10"/>
      <c r="O59" s="10"/>
      <c r="P59" s="10"/>
      <c r="Q59" s="10"/>
      <c r="R59" s="10"/>
      <c r="S59" s="10"/>
      <c r="T59" s="10"/>
      <c r="U59" s="10"/>
      <c r="V59" s="10"/>
      <c r="W59" s="10"/>
      <c r="X59" s="10"/>
      <c r="Y59" s="10"/>
      <c r="Z59" s="10"/>
    </row>
    <row r="60" spans="1:26">
      <c r="A60" s="21" t="s">
        <v>768</v>
      </c>
      <c r="B60" s="13"/>
      <c r="C60" s="13"/>
      <c r="D60" s="13"/>
      <c r="E60" s="29"/>
      <c r="F60" s="35"/>
      <c r="G60" s="671"/>
      <c r="H60" s="39"/>
      <c r="I60" s="39"/>
      <c r="J60" s="39"/>
      <c r="K60" s="173"/>
      <c r="L60" s="1051"/>
      <c r="M60" s="677"/>
      <c r="N60" s="10"/>
      <c r="O60" s="10"/>
      <c r="P60" s="10"/>
      <c r="Q60" s="10"/>
      <c r="R60" s="10"/>
      <c r="S60" s="10"/>
      <c r="T60" s="10"/>
      <c r="U60" s="10"/>
      <c r="V60" s="10"/>
      <c r="W60" s="10"/>
      <c r="X60" s="10"/>
      <c r="Y60" s="10"/>
      <c r="Z60" s="10"/>
    </row>
    <row r="61" spans="1:26">
      <c r="A61" s="40" t="s">
        <v>40</v>
      </c>
      <c r="B61" s="43"/>
      <c r="C61" s="43"/>
      <c r="D61" s="43"/>
      <c r="E61" s="240" t="s">
        <v>31</v>
      </c>
      <c r="F61" s="236" t="s">
        <v>908</v>
      </c>
      <c r="G61" s="720"/>
      <c r="H61" s="553">
        <v>500</v>
      </c>
      <c r="I61" s="566"/>
      <c r="J61" s="239">
        <v>1500</v>
      </c>
      <c r="K61" s="191" t="s">
        <v>149</v>
      </c>
      <c r="L61" s="1050" t="s">
        <v>871</v>
      </c>
      <c r="M61" s="971" t="s">
        <v>871</v>
      </c>
      <c r="N61" s="10"/>
      <c r="O61" s="10"/>
      <c r="P61" s="10"/>
      <c r="Q61" s="10"/>
      <c r="R61" s="10"/>
      <c r="S61" s="10"/>
      <c r="T61" s="10"/>
      <c r="U61" s="10"/>
      <c r="V61" s="10"/>
      <c r="W61" s="10"/>
      <c r="X61" s="10"/>
      <c r="Y61" s="10"/>
      <c r="Z61" s="10"/>
    </row>
    <row r="62" spans="1:26">
      <c r="A62" s="40" t="s">
        <v>41</v>
      </c>
      <c r="B62" s="43"/>
      <c r="C62" s="43"/>
      <c r="D62" s="43"/>
      <c r="E62" s="240" t="s">
        <v>31</v>
      </c>
      <c r="F62" s="236" t="s">
        <v>908</v>
      </c>
      <c r="G62" s="721"/>
      <c r="H62" s="239">
        <v>500</v>
      </c>
      <c r="I62" s="566"/>
      <c r="J62" s="239">
        <v>1500</v>
      </c>
      <c r="K62" s="191" t="s">
        <v>149</v>
      </c>
      <c r="L62" s="1050" t="s">
        <v>871</v>
      </c>
      <c r="M62" s="971" t="s">
        <v>871</v>
      </c>
      <c r="N62" s="10"/>
      <c r="O62" s="10"/>
      <c r="P62" s="10"/>
      <c r="Q62" s="10"/>
      <c r="R62" s="10"/>
      <c r="S62" s="10"/>
      <c r="T62" s="10"/>
      <c r="U62" s="10"/>
      <c r="V62" s="10"/>
      <c r="W62" s="10"/>
      <c r="X62" s="10"/>
      <c r="Y62" s="10"/>
      <c r="Z62" s="10"/>
    </row>
    <row r="63" spans="1:26" ht="15">
      <c r="A63" s="40" t="s">
        <v>769</v>
      </c>
      <c r="B63" s="40"/>
      <c r="C63" s="40"/>
      <c r="D63" s="40"/>
      <c r="E63" s="240" t="s">
        <v>19</v>
      </c>
      <c r="F63" s="236" t="s">
        <v>1217</v>
      </c>
      <c r="G63" s="721"/>
      <c r="H63" s="559">
        <v>400</v>
      </c>
      <c r="I63" s="566"/>
      <c r="J63" s="239">
        <v>1500</v>
      </c>
      <c r="K63" s="191" t="s">
        <v>149</v>
      </c>
      <c r="L63" s="1050" t="s">
        <v>871</v>
      </c>
      <c r="M63" s="971" t="s">
        <v>871</v>
      </c>
      <c r="N63" s="10"/>
      <c r="O63" s="10"/>
      <c r="P63" s="10"/>
      <c r="Q63" s="10"/>
      <c r="R63" s="10"/>
      <c r="S63" s="10"/>
      <c r="T63" s="10"/>
      <c r="U63" s="10"/>
      <c r="V63" s="10"/>
      <c r="W63" s="10"/>
      <c r="X63" s="10"/>
      <c r="Y63" s="10"/>
      <c r="Z63" s="10"/>
    </row>
    <row r="64" spans="1:26" ht="15">
      <c r="A64" s="40" t="s">
        <v>770</v>
      </c>
      <c r="B64" s="40"/>
      <c r="C64" s="40"/>
      <c r="D64" s="40"/>
      <c r="E64" s="240" t="s">
        <v>19</v>
      </c>
      <c r="F64" s="236" t="s">
        <v>1217</v>
      </c>
      <c r="G64" s="721"/>
      <c r="H64" s="239">
        <v>2000</v>
      </c>
      <c r="I64" s="566"/>
      <c r="J64" s="239">
        <v>8000</v>
      </c>
      <c r="K64" s="191" t="s">
        <v>149</v>
      </c>
      <c r="L64" s="1050" t="s">
        <v>871</v>
      </c>
      <c r="M64" s="971" t="s">
        <v>871</v>
      </c>
      <c r="N64" s="10"/>
      <c r="O64" s="10"/>
      <c r="P64" s="10"/>
      <c r="Q64" s="10"/>
      <c r="R64" s="10"/>
      <c r="S64" s="10"/>
      <c r="T64" s="10"/>
      <c r="U64" s="10"/>
      <c r="V64" s="10"/>
      <c r="W64" s="10"/>
      <c r="X64" s="10"/>
      <c r="Y64" s="10"/>
      <c r="Z64" s="10"/>
    </row>
    <row r="65" spans="1:26">
      <c r="A65" s="44" t="s">
        <v>42</v>
      </c>
      <c r="B65" s="44"/>
      <c r="C65" s="44"/>
      <c r="D65" s="44"/>
      <c r="E65" s="560" t="s">
        <v>43</v>
      </c>
      <c r="F65" s="236" t="s">
        <v>1217</v>
      </c>
      <c r="G65" s="721"/>
      <c r="H65" s="559">
        <v>4000</v>
      </c>
      <c r="I65" s="566"/>
      <c r="J65" s="239">
        <v>10000</v>
      </c>
      <c r="K65" s="191" t="s">
        <v>149</v>
      </c>
      <c r="L65" s="1050" t="s">
        <v>871</v>
      </c>
      <c r="M65" s="971" t="s">
        <v>871</v>
      </c>
      <c r="N65" s="10"/>
      <c r="O65" s="10"/>
      <c r="P65" s="10"/>
      <c r="Q65" s="10"/>
      <c r="R65" s="10"/>
      <c r="S65" s="10"/>
      <c r="T65" s="10"/>
      <c r="U65" s="10"/>
      <c r="V65" s="10"/>
      <c r="W65" s="10"/>
      <c r="X65" s="10"/>
      <c r="Y65" s="10"/>
      <c r="Z65" s="10"/>
    </row>
    <row r="66" spans="1:26">
      <c r="A66" s="12"/>
      <c r="B66" s="12"/>
      <c r="C66" s="12"/>
      <c r="D66" s="12"/>
      <c r="E66" s="550" t="s">
        <v>756</v>
      </c>
      <c r="G66" s="421"/>
      <c r="H66" s="249"/>
      <c r="I66" s="249"/>
      <c r="J66" s="249"/>
      <c r="K66" s="34"/>
      <c r="L66" s="1051"/>
      <c r="M66" s="677"/>
      <c r="N66" s="10"/>
      <c r="O66" s="10"/>
      <c r="P66" s="10"/>
      <c r="Q66" s="10"/>
      <c r="R66" s="10"/>
      <c r="S66" s="10"/>
      <c r="T66" s="10"/>
      <c r="U66" s="10"/>
      <c r="V66" s="10"/>
      <c r="W66" s="10"/>
      <c r="X66" s="10"/>
      <c r="Y66" s="10"/>
      <c r="Z66" s="10"/>
    </row>
    <row r="67" spans="1:26">
      <c r="A67" s="12"/>
      <c r="B67" s="12"/>
      <c r="C67" s="12"/>
      <c r="D67" s="12"/>
      <c r="E67" s="29"/>
      <c r="F67" s="550"/>
      <c r="G67" s="421"/>
      <c r="H67" s="249"/>
      <c r="I67" s="249"/>
      <c r="J67" s="249"/>
      <c r="K67" s="34"/>
      <c r="L67" s="1051"/>
      <c r="M67" s="677"/>
      <c r="N67" s="10"/>
      <c r="O67" s="10"/>
      <c r="P67" s="10"/>
      <c r="Q67" s="10"/>
      <c r="R67" s="10"/>
      <c r="S67" s="10"/>
      <c r="T67" s="10"/>
      <c r="U67" s="10"/>
      <c r="V67" s="10"/>
      <c r="W67" s="10"/>
      <c r="X67" s="10"/>
      <c r="Y67" s="10"/>
      <c r="Z67" s="10"/>
    </row>
    <row r="68" spans="1:26">
      <c r="A68" s="21" t="s">
        <v>44</v>
      </c>
      <c r="B68" s="13"/>
      <c r="C68" s="13"/>
      <c r="D68" s="13"/>
      <c r="E68" s="29"/>
      <c r="F68" s="35"/>
      <c r="G68" s="671"/>
      <c r="H68" s="39"/>
      <c r="I68" s="39"/>
      <c r="J68" s="39"/>
      <c r="K68" s="173"/>
      <c r="L68" s="1051"/>
      <c r="M68" s="677"/>
      <c r="N68" s="10"/>
      <c r="O68" s="10"/>
      <c r="P68" s="10"/>
      <c r="Q68" s="10"/>
      <c r="R68" s="10"/>
      <c r="S68" s="10"/>
      <c r="T68" s="10"/>
      <c r="U68" s="10"/>
      <c r="V68" s="10"/>
      <c r="W68" s="10"/>
      <c r="X68" s="10"/>
      <c r="Y68" s="10"/>
      <c r="Z68" s="10"/>
    </row>
    <row r="69" spans="1:26">
      <c r="A69" s="45" t="s">
        <v>45</v>
      </c>
      <c r="B69" s="43"/>
      <c r="C69" s="43"/>
      <c r="D69" s="43"/>
      <c r="E69" s="235" t="s">
        <v>46</v>
      </c>
      <c r="F69" s="236" t="s">
        <v>906</v>
      </c>
      <c r="G69" s="208"/>
      <c r="H69" s="237">
        <v>4000</v>
      </c>
      <c r="I69" s="238"/>
      <c r="J69" s="239">
        <v>8000</v>
      </c>
      <c r="K69" s="191" t="s">
        <v>149</v>
      </c>
      <c r="L69" s="1050" t="s">
        <v>871</v>
      </c>
      <c r="M69" s="971" t="s">
        <v>871</v>
      </c>
      <c r="N69" s="10"/>
      <c r="O69" s="10"/>
      <c r="P69" s="10"/>
      <c r="Q69" s="10"/>
      <c r="R69" s="10"/>
      <c r="S69" s="10"/>
      <c r="T69" s="10"/>
      <c r="U69" s="10"/>
      <c r="V69" s="10"/>
      <c r="W69" s="10"/>
      <c r="X69" s="10"/>
      <c r="Y69" s="10"/>
      <c r="Z69" s="10"/>
    </row>
    <row r="70" spans="1:26">
      <c r="A70" s="45" t="s">
        <v>47</v>
      </c>
      <c r="B70" s="43"/>
      <c r="C70" s="43"/>
      <c r="D70" s="43"/>
      <c r="E70" s="240" t="s">
        <v>48</v>
      </c>
      <c r="F70" s="236" t="s">
        <v>906</v>
      </c>
      <c r="G70" s="208"/>
      <c r="H70" s="237">
        <v>4000</v>
      </c>
      <c r="I70" s="238"/>
      <c r="J70" s="239">
        <v>8000</v>
      </c>
      <c r="K70" s="191" t="s">
        <v>149</v>
      </c>
      <c r="L70" s="1050" t="s">
        <v>871</v>
      </c>
      <c r="M70" s="971" t="s">
        <v>871</v>
      </c>
      <c r="N70" s="10"/>
      <c r="O70" s="10"/>
      <c r="P70" s="10"/>
      <c r="Q70" s="10"/>
      <c r="R70" s="10"/>
      <c r="S70" s="10"/>
      <c r="T70" s="10"/>
      <c r="U70" s="10"/>
      <c r="V70" s="10"/>
      <c r="W70" s="10"/>
      <c r="X70" s="10"/>
      <c r="Y70" s="10"/>
      <c r="Z70" s="10"/>
    </row>
    <row r="71" spans="1:26">
      <c r="A71" s="45" t="s">
        <v>49</v>
      </c>
      <c r="B71" s="40"/>
      <c r="C71" s="40"/>
      <c r="D71" s="40"/>
      <c r="E71" s="240" t="s">
        <v>50</v>
      </c>
      <c r="F71" s="236" t="s">
        <v>906</v>
      </c>
      <c r="G71" s="208"/>
      <c r="H71" s="237">
        <v>4000</v>
      </c>
      <c r="I71" s="238"/>
      <c r="J71" s="239">
        <v>8000</v>
      </c>
      <c r="K71" s="191" t="s">
        <v>149</v>
      </c>
      <c r="L71" s="1050" t="s">
        <v>871</v>
      </c>
      <c r="M71" s="971" t="s">
        <v>871</v>
      </c>
      <c r="N71" s="10"/>
      <c r="O71" s="10"/>
      <c r="P71" s="10"/>
      <c r="Q71" s="10"/>
      <c r="R71" s="10"/>
      <c r="S71" s="10"/>
      <c r="T71" s="10"/>
      <c r="U71" s="10"/>
      <c r="V71" s="10"/>
      <c r="W71" s="10"/>
      <c r="X71" s="10"/>
      <c r="Y71" s="10"/>
      <c r="Z71" s="10"/>
    </row>
    <row r="72" spans="1:26">
      <c r="A72" s="45" t="s">
        <v>51</v>
      </c>
      <c r="B72" s="40"/>
      <c r="C72" s="40"/>
      <c r="D72" s="40"/>
      <c r="E72" s="240" t="s">
        <v>52</v>
      </c>
      <c r="F72" s="236" t="s">
        <v>906</v>
      </c>
      <c r="G72" s="208"/>
      <c r="H72" s="237">
        <v>4000</v>
      </c>
      <c r="I72" s="241"/>
      <c r="J72" s="239">
        <v>8000</v>
      </c>
      <c r="K72" s="191" t="s">
        <v>149</v>
      </c>
      <c r="L72" s="1050" t="s">
        <v>871</v>
      </c>
      <c r="M72" s="971" t="s">
        <v>871</v>
      </c>
      <c r="N72" s="10"/>
      <c r="O72" s="10"/>
      <c r="P72" s="10"/>
      <c r="Q72" s="10"/>
      <c r="R72" s="10"/>
      <c r="S72" s="10"/>
      <c r="T72" s="10"/>
      <c r="U72" s="10"/>
      <c r="V72" s="10"/>
      <c r="W72" s="10"/>
      <c r="X72" s="10"/>
      <c r="Y72" s="10"/>
      <c r="Z72" s="10"/>
    </row>
    <row r="73" spans="1:26">
      <c r="A73" s="45" t="s">
        <v>53</v>
      </c>
      <c r="B73" s="40"/>
      <c r="C73" s="40"/>
      <c r="D73" s="40"/>
      <c r="E73" s="235" t="s">
        <v>54</v>
      </c>
      <c r="F73" s="236" t="s">
        <v>906</v>
      </c>
      <c r="G73" s="208"/>
      <c r="H73" s="237">
        <v>4000</v>
      </c>
      <c r="I73" s="241"/>
      <c r="J73" s="239">
        <v>8000</v>
      </c>
      <c r="K73" s="191" t="s">
        <v>149</v>
      </c>
      <c r="L73" s="1050" t="s">
        <v>871</v>
      </c>
      <c r="M73" s="971" t="s">
        <v>871</v>
      </c>
      <c r="N73" s="10"/>
      <c r="O73" s="10"/>
      <c r="P73" s="10"/>
      <c r="Q73" s="10"/>
      <c r="R73" s="10"/>
      <c r="S73" s="10"/>
      <c r="T73" s="10"/>
      <c r="U73" s="10"/>
      <c r="V73" s="10"/>
      <c r="W73" s="10"/>
      <c r="X73" s="10"/>
      <c r="Y73" s="10"/>
      <c r="Z73" s="10"/>
    </row>
    <row r="74" spans="1:26">
      <c r="A74" s="12"/>
      <c r="B74" s="12"/>
      <c r="C74" s="12"/>
      <c r="D74" s="12"/>
      <c r="E74" s="29"/>
      <c r="F74" s="550"/>
      <c r="G74" s="421"/>
      <c r="H74" s="249"/>
      <c r="I74" s="249"/>
      <c r="J74" s="249"/>
      <c r="K74" s="34"/>
      <c r="L74" s="1051"/>
      <c r="M74" s="677"/>
      <c r="N74" s="10"/>
      <c r="O74" s="10"/>
      <c r="P74" s="10"/>
      <c r="Q74" s="10"/>
      <c r="R74" s="10"/>
      <c r="S74" s="10"/>
      <c r="T74" s="10"/>
      <c r="U74" s="10"/>
      <c r="V74" s="10"/>
      <c r="W74" s="10"/>
      <c r="X74" s="10"/>
      <c r="Y74" s="10"/>
      <c r="Z74" s="10"/>
    </row>
    <row r="75" spans="1:26">
      <c r="A75" s="21" t="s">
        <v>55</v>
      </c>
      <c r="B75" s="13"/>
      <c r="C75" s="13"/>
      <c r="D75" s="13"/>
      <c r="E75" s="29"/>
      <c r="F75" s="35"/>
      <c r="G75" s="671"/>
      <c r="H75" s="39"/>
      <c r="I75" s="39"/>
      <c r="J75" s="39"/>
      <c r="K75" s="173"/>
      <c r="L75" s="1051"/>
      <c r="M75" s="677"/>
      <c r="N75" s="10"/>
      <c r="O75" s="10"/>
      <c r="P75" s="10"/>
      <c r="Q75" s="10"/>
      <c r="R75" s="10"/>
      <c r="S75" s="10"/>
      <c r="T75" s="10"/>
      <c r="U75" s="10"/>
      <c r="V75" s="10"/>
      <c r="W75" s="10"/>
      <c r="X75" s="10"/>
      <c r="Y75" s="10"/>
      <c r="Z75" s="10"/>
    </row>
    <row r="76" spans="1:26">
      <c r="A76" s="46" t="s">
        <v>757</v>
      </c>
      <c r="B76" s="13"/>
      <c r="C76" s="13"/>
      <c r="D76" s="13"/>
      <c r="E76" s="29"/>
      <c r="F76" s="35"/>
      <c r="G76" s="671"/>
      <c r="H76" s="39"/>
      <c r="I76" s="39"/>
      <c r="J76" s="39"/>
      <c r="K76" s="173"/>
      <c r="L76" s="1051"/>
      <c r="M76" s="677"/>
      <c r="N76" s="10"/>
      <c r="O76" s="10"/>
      <c r="P76" s="10"/>
      <c r="Q76" s="10"/>
      <c r="R76" s="10"/>
      <c r="S76" s="10"/>
      <c r="T76" s="10"/>
      <c r="U76" s="10"/>
      <c r="V76" s="10"/>
      <c r="W76" s="10"/>
      <c r="X76" s="10"/>
      <c r="Y76" s="10"/>
      <c r="Z76" s="10"/>
    </row>
    <row r="77" spans="1:26">
      <c r="A77" s="41" t="s">
        <v>24</v>
      </c>
      <c r="B77" s="40"/>
      <c r="C77" s="40"/>
      <c r="D77" s="40"/>
      <c r="E77" s="240" t="s">
        <v>25</v>
      </c>
      <c r="F77" s="236" t="s">
        <v>908</v>
      </c>
      <c r="G77" s="208">
        <v>808</v>
      </c>
      <c r="H77" s="239">
        <v>15000</v>
      </c>
      <c r="I77" s="238">
        <v>1</v>
      </c>
      <c r="J77" s="239">
        <v>50000</v>
      </c>
      <c r="K77" s="191">
        <v>1</v>
      </c>
      <c r="L77" s="983"/>
      <c r="M77" s="971">
        <f t="shared" ref="M77:M83" si="1">+K77*L77</f>
        <v>0</v>
      </c>
      <c r="N77" s="10"/>
      <c r="O77" s="10"/>
      <c r="P77" s="10"/>
      <c r="Q77" s="10"/>
      <c r="R77" s="10"/>
      <c r="S77" s="10"/>
      <c r="T77" s="10"/>
      <c r="U77" s="10"/>
      <c r="V77" s="10"/>
      <c r="W77" s="10"/>
      <c r="X77" s="10"/>
      <c r="Y77" s="10"/>
      <c r="Z77" s="10"/>
    </row>
    <row r="78" spans="1:26">
      <c r="A78" s="40" t="s">
        <v>26</v>
      </c>
      <c r="B78" s="40"/>
      <c r="C78" s="40"/>
      <c r="D78" s="40"/>
      <c r="E78" s="240" t="s">
        <v>27</v>
      </c>
      <c r="F78" s="236" t="s">
        <v>908</v>
      </c>
      <c r="G78" s="208">
        <v>808</v>
      </c>
      <c r="H78" s="239">
        <v>15000</v>
      </c>
      <c r="I78" s="238">
        <v>1</v>
      </c>
      <c r="J78" s="239">
        <v>50000</v>
      </c>
      <c r="K78" s="191">
        <v>1</v>
      </c>
      <c r="L78" s="983"/>
      <c r="M78" s="971">
        <f t="shared" si="1"/>
        <v>0</v>
      </c>
      <c r="N78" s="10"/>
      <c r="O78" s="10"/>
      <c r="P78" s="10"/>
      <c r="Q78" s="10"/>
      <c r="R78" s="10"/>
      <c r="S78" s="10"/>
      <c r="T78" s="10"/>
      <c r="U78" s="10"/>
      <c r="V78" s="10"/>
      <c r="W78" s="10"/>
      <c r="X78" s="10"/>
      <c r="Y78" s="10"/>
      <c r="Z78" s="10"/>
    </row>
    <row r="79" spans="1:26">
      <c r="A79" s="41" t="s">
        <v>28</v>
      </c>
      <c r="B79" s="40"/>
      <c r="C79" s="40"/>
      <c r="D79" s="40"/>
      <c r="E79" s="240" t="s">
        <v>29</v>
      </c>
      <c r="F79" s="236" t="s">
        <v>908</v>
      </c>
      <c r="G79" s="208">
        <v>808</v>
      </c>
      <c r="H79" s="239">
        <v>15000</v>
      </c>
      <c r="I79" s="238">
        <v>1</v>
      </c>
      <c r="J79" s="239">
        <v>50000</v>
      </c>
      <c r="K79" s="191">
        <v>1</v>
      </c>
      <c r="L79" s="983"/>
      <c r="M79" s="971">
        <f t="shared" si="1"/>
        <v>0</v>
      </c>
      <c r="N79" s="10"/>
      <c r="O79" s="10"/>
      <c r="P79" s="10"/>
      <c r="Q79" s="10"/>
      <c r="R79" s="10"/>
      <c r="S79" s="10"/>
      <c r="T79" s="10"/>
      <c r="U79" s="10"/>
      <c r="V79" s="10"/>
      <c r="W79" s="10"/>
      <c r="X79" s="10"/>
      <c r="Y79" s="10"/>
      <c r="Z79" s="10"/>
    </row>
    <row r="80" spans="1:26">
      <c r="A80" s="41" t="s">
        <v>30</v>
      </c>
      <c r="B80" s="40"/>
      <c r="C80" s="40"/>
      <c r="D80" s="40"/>
      <c r="E80" s="240" t="s">
        <v>31</v>
      </c>
      <c r="F80" s="236" t="s">
        <v>908</v>
      </c>
      <c r="G80" s="208">
        <v>808</v>
      </c>
      <c r="H80" s="239">
        <v>15000</v>
      </c>
      <c r="I80" s="238">
        <v>1</v>
      </c>
      <c r="J80" s="239">
        <v>50000</v>
      </c>
      <c r="K80" s="191">
        <v>1</v>
      </c>
      <c r="L80" s="983"/>
      <c r="M80" s="971">
        <f t="shared" si="1"/>
        <v>0</v>
      </c>
      <c r="N80" s="10"/>
      <c r="O80" s="10"/>
      <c r="P80" s="10"/>
      <c r="Q80" s="10"/>
      <c r="R80" s="10"/>
      <c r="S80" s="10"/>
      <c r="T80" s="10"/>
      <c r="U80" s="10"/>
      <c r="V80" s="10"/>
      <c r="W80" s="10"/>
      <c r="X80" s="10"/>
      <c r="Y80" s="10"/>
      <c r="Z80" s="10"/>
    </row>
    <row r="81" spans="1:26">
      <c r="A81" s="41" t="s">
        <v>32</v>
      </c>
      <c r="B81" s="40"/>
      <c r="C81" s="40"/>
      <c r="D81" s="40"/>
      <c r="E81" s="240" t="s">
        <v>33</v>
      </c>
      <c r="F81" s="236" t="s">
        <v>908</v>
      </c>
      <c r="G81" s="208">
        <v>808</v>
      </c>
      <c r="H81" s="239">
        <v>15000</v>
      </c>
      <c r="I81" s="238">
        <v>1</v>
      </c>
      <c r="J81" s="239">
        <v>50000</v>
      </c>
      <c r="K81" s="191">
        <v>1</v>
      </c>
      <c r="L81" s="983"/>
      <c r="M81" s="971">
        <f t="shared" si="1"/>
        <v>0</v>
      </c>
      <c r="N81" s="10"/>
      <c r="O81" s="10"/>
      <c r="P81" s="10"/>
      <c r="Q81" s="10"/>
      <c r="R81" s="10"/>
      <c r="S81" s="10"/>
      <c r="T81" s="10"/>
      <c r="U81" s="10"/>
      <c r="V81" s="10"/>
      <c r="W81" s="10"/>
      <c r="X81" s="10"/>
      <c r="Y81" s="10"/>
      <c r="Z81" s="10"/>
    </row>
    <row r="82" spans="1:26">
      <c r="A82" s="41" t="s">
        <v>771</v>
      </c>
      <c r="B82" s="40"/>
      <c r="C82" s="40"/>
      <c r="D82" s="40"/>
      <c r="E82" s="240" t="s">
        <v>33</v>
      </c>
      <c r="F82" s="236" t="s">
        <v>908</v>
      </c>
      <c r="G82" s="208">
        <v>808</v>
      </c>
      <c r="H82" s="239">
        <v>15000</v>
      </c>
      <c r="I82" s="238">
        <v>1</v>
      </c>
      <c r="J82" s="239">
        <v>50000</v>
      </c>
      <c r="K82" s="191">
        <v>1</v>
      </c>
      <c r="L82" s="983"/>
      <c r="M82" s="971">
        <f t="shared" si="1"/>
        <v>0</v>
      </c>
      <c r="N82" s="10"/>
      <c r="O82" s="10"/>
      <c r="P82" s="10"/>
      <c r="Q82" s="10"/>
      <c r="R82" s="10"/>
      <c r="S82" s="10"/>
      <c r="T82" s="10"/>
      <c r="U82" s="10"/>
      <c r="V82" s="10"/>
      <c r="W82" s="10"/>
      <c r="X82" s="10"/>
      <c r="Y82" s="10"/>
      <c r="Z82" s="10"/>
    </row>
    <row r="83" spans="1:26">
      <c r="A83" s="41" t="s">
        <v>38</v>
      </c>
      <c r="B83" s="40"/>
      <c r="C83" s="40"/>
      <c r="D83" s="40"/>
      <c r="E83" s="240" t="s">
        <v>39</v>
      </c>
      <c r="F83" s="236" t="s">
        <v>908</v>
      </c>
      <c r="G83" s="208">
        <v>808</v>
      </c>
      <c r="H83" s="239">
        <v>15000</v>
      </c>
      <c r="I83" s="238">
        <v>1</v>
      </c>
      <c r="J83" s="239">
        <v>50000</v>
      </c>
      <c r="K83" s="191">
        <v>1</v>
      </c>
      <c r="L83" s="983"/>
      <c r="M83" s="971">
        <f t="shared" si="1"/>
        <v>0</v>
      </c>
      <c r="N83" s="10"/>
      <c r="O83" s="10"/>
      <c r="P83" s="10"/>
      <c r="Q83" s="10"/>
      <c r="R83" s="10"/>
      <c r="S83" s="10"/>
      <c r="T83" s="10"/>
      <c r="U83" s="10"/>
      <c r="V83" s="10"/>
      <c r="W83" s="10"/>
      <c r="X83" s="10"/>
      <c r="Y83" s="10"/>
      <c r="Z83" s="10"/>
    </row>
    <row r="84" spans="1:26">
      <c r="A84" s="42"/>
      <c r="B84" s="44"/>
      <c r="C84" s="44"/>
      <c r="D84" s="44"/>
      <c r="E84" s="243" t="s">
        <v>56</v>
      </c>
      <c r="F84" s="244"/>
      <c r="G84" s="722"/>
      <c r="H84" s="243"/>
      <c r="I84" s="245"/>
      <c r="J84" s="245"/>
      <c r="K84" s="34"/>
      <c r="L84" s="982"/>
      <c r="M84" s="677"/>
      <c r="N84" s="10"/>
      <c r="O84" s="10"/>
      <c r="P84" s="10"/>
      <c r="Q84" s="10"/>
      <c r="R84" s="10"/>
      <c r="S84" s="10"/>
      <c r="T84" s="10"/>
      <c r="U84" s="10"/>
      <c r="V84" s="10"/>
      <c r="W84" s="10"/>
      <c r="X84" s="10"/>
      <c r="Y84" s="10"/>
      <c r="Z84" s="10"/>
    </row>
    <row r="85" spans="1:26">
      <c r="A85" s="98"/>
      <c r="B85" s="13"/>
      <c r="C85" s="13"/>
      <c r="D85" s="13"/>
      <c r="E85" s="246"/>
      <c r="F85" s="247"/>
      <c r="G85" s="248"/>
      <c r="H85" s="34"/>
      <c r="I85" s="249"/>
      <c r="J85" s="250"/>
      <c r="K85" s="251"/>
      <c r="L85" s="982"/>
      <c r="M85" s="677"/>
      <c r="N85" s="10"/>
      <c r="O85" s="10"/>
      <c r="P85" s="10"/>
      <c r="Q85" s="10"/>
      <c r="R85" s="10"/>
      <c r="S85" s="10"/>
      <c r="T85" s="10"/>
      <c r="U85" s="10"/>
      <c r="V85" s="10"/>
      <c r="W85" s="10"/>
      <c r="X85" s="10"/>
      <c r="Y85" s="10"/>
      <c r="Z85" s="10"/>
    </row>
    <row r="86" spans="1:26">
      <c r="A86" s="46" t="s">
        <v>57</v>
      </c>
      <c r="B86" s="43"/>
      <c r="C86" s="43"/>
      <c r="D86" s="43"/>
      <c r="E86" s="252"/>
      <c r="F86" s="253"/>
      <c r="G86" s="671"/>
      <c r="H86" s="254"/>
      <c r="I86" s="254"/>
      <c r="J86" s="254"/>
      <c r="K86" s="173"/>
      <c r="L86" s="982"/>
      <c r="M86" s="677"/>
      <c r="N86" s="10"/>
      <c r="O86" s="10"/>
      <c r="P86" s="10"/>
      <c r="Q86" s="10"/>
      <c r="R86" s="10"/>
      <c r="S86" s="10"/>
      <c r="T86" s="10"/>
      <c r="U86" s="10"/>
      <c r="V86" s="10"/>
      <c r="W86" s="10"/>
      <c r="X86" s="10"/>
      <c r="Y86" s="10"/>
      <c r="Z86" s="10"/>
    </row>
    <row r="87" spans="1:26">
      <c r="A87" s="40" t="s">
        <v>58</v>
      </c>
      <c r="B87" s="43"/>
      <c r="C87" s="43"/>
      <c r="D87" s="43"/>
      <c r="E87" s="240" t="s">
        <v>16</v>
      </c>
      <c r="F87" s="236" t="s">
        <v>908</v>
      </c>
      <c r="G87" s="208">
        <v>808</v>
      </c>
      <c r="H87" s="236">
        <v>200</v>
      </c>
      <c r="I87" s="238">
        <v>4</v>
      </c>
      <c r="J87" s="239">
        <v>800</v>
      </c>
      <c r="K87" s="191">
        <v>1</v>
      </c>
      <c r="L87" s="983"/>
      <c r="M87" s="971">
        <f>+K87*L87</f>
        <v>0</v>
      </c>
      <c r="N87" s="10"/>
      <c r="O87" s="10"/>
      <c r="P87" s="10"/>
      <c r="Q87" s="10"/>
      <c r="R87" s="10"/>
      <c r="S87" s="10"/>
      <c r="T87" s="10"/>
      <c r="U87" s="10"/>
      <c r="V87" s="10"/>
      <c r="W87" s="10"/>
      <c r="X87" s="10"/>
      <c r="Y87" s="10"/>
      <c r="Z87" s="10"/>
    </row>
    <row r="88" spans="1:26">
      <c r="A88" s="44" t="s">
        <v>59</v>
      </c>
      <c r="B88" s="44"/>
      <c r="C88" s="44"/>
      <c r="D88" s="44"/>
      <c r="E88" s="240" t="s">
        <v>19</v>
      </c>
      <c r="F88" s="236" t="s">
        <v>908</v>
      </c>
      <c r="G88" s="208">
        <v>808</v>
      </c>
      <c r="H88" s="236">
        <v>200</v>
      </c>
      <c r="I88" s="238">
        <v>4</v>
      </c>
      <c r="J88" s="239">
        <v>800</v>
      </c>
      <c r="K88" s="191">
        <v>1</v>
      </c>
      <c r="L88" s="983"/>
      <c r="M88" s="971">
        <f>+K88*L88</f>
        <v>0</v>
      </c>
      <c r="N88" s="10"/>
      <c r="O88" s="10"/>
      <c r="P88" s="10"/>
      <c r="Q88" s="10"/>
      <c r="R88" s="10"/>
      <c r="S88" s="10"/>
      <c r="T88" s="10"/>
      <c r="U88" s="10"/>
      <c r="V88" s="10"/>
      <c r="W88" s="10"/>
      <c r="X88" s="10"/>
      <c r="Y88" s="10"/>
      <c r="Z88" s="10"/>
    </row>
    <row r="89" spans="1:26">
      <c r="A89" s="40" t="s">
        <v>60</v>
      </c>
      <c r="B89" s="43"/>
      <c r="C89" s="43"/>
      <c r="D89" s="43"/>
      <c r="E89" s="240" t="s">
        <v>19</v>
      </c>
      <c r="F89" s="236" t="s">
        <v>908</v>
      </c>
      <c r="G89" s="208">
        <v>808</v>
      </c>
      <c r="H89" s="239">
        <v>1000</v>
      </c>
      <c r="I89" s="238">
        <v>1</v>
      </c>
      <c r="J89" s="239">
        <v>4000</v>
      </c>
      <c r="K89" s="191">
        <v>1</v>
      </c>
      <c r="L89" s="983"/>
      <c r="M89" s="971">
        <f>+K89*L89</f>
        <v>0</v>
      </c>
      <c r="N89" s="10"/>
      <c r="O89" s="10"/>
      <c r="P89" s="10"/>
      <c r="Q89" s="10"/>
      <c r="R89" s="10"/>
      <c r="S89" s="10"/>
      <c r="T89" s="10"/>
      <c r="U89" s="10"/>
      <c r="V89" s="10"/>
      <c r="W89" s="10"/>
      <c r="X89" s="10"/>
      <c r="Y89" s="10"/>
      <c r="Z89" s="10"/>
    </row>
    <row r="90" spans="1:26">
      <c r="A90" s="12"/>
      <c r="B90" s="12"/>
      <c r="C90" s="12"/>
      <c r="D90" s="12"/>
      <c r="E90" s="202" t="s">
        <v>35</v>
      </c>
      <c r="F90" s="256"/>
      <c r="G90" s="421"/>
      <c r="H90" s="249"/>
      <c r="I90" s="491"/>
      <c r="J90" s="249"/>
      <c r="K90" s="34"/>
      <c r="L90" s="984"/>
      <c r="M90" s="972"/>
      <c r="N90" s="10"/>
      <c r="O90" s="10"/>
      <c r="P90" s="10"/>
      <c r="Q90" s="10"/>
      <c r="R90" s="10"/>
      <c r="S90" s="10"/>
      <c r="T90" s="10"/>
      <c r="U90" s="10"/>
      <c r="V90" s="10"/>
      <c r="W90" s="10"/>
      <c r="X90" s="10"/>
      <c r="Y90" s="10"/>
      <c r="Z90" s="10"/>
    </row>
    <row r="91" spans="1:26">
      <c r="A91" s="12"/>
      <c r="B91" s="12"/>
      <c r="C91" s="12"/>
      <c r="D91" s="12"/>
      <c r="E91" s="202"/>
      <c r="F91" s="256"/>
      <c r="G91" s="421"/>
      <c r="H91" s="249"/>
      <c r="I91" s="491"/>
      <c r="J91" s="249"/>
      <c r="K91" s="34"/>
      <c r="L91" s="985"/>
      <c r="M91" s="677"/>
      <c r="N91" s="10"/>
      <c r="O91" s="10"/>
      <c r="P91" s="10"/>
      <c r="Q91" s="10"/>
      <c r="R91" s="10"/>
      <c r="S91" s="10"/>
      <c r="T91" s="10"/>
      <c r="U91" s="10"/>
      <c r="V91" s="10"/>
      <c r="W91" s="10"/>
      <c r="X91" s="10"/>
      <c r="Y91" s="10"/>
      <c r="Z91" s="10"/>
    </row>
    <row r="92" spans="1:26">
      <c r="A92" s="21" t="s">
        <v>61</v>
      </c>
      <c r="B92" s="13"/>
      <c r="C92" s="13"/>
      <c r="D92" s="13"/>
      <c r="E92" s="29"/>
      <c r="F92" s="35"/>
      <c r="G92" s="671"/>
      <c r="H92" s="39"/>
      <c r="I92" s="39"/>
      <c r="J92" s="39"/>
      <c r="K92" s="173"/>
      <c r="L92" s="982"/>
      <c r="M92" s="677"/>
      <c r="N92" s="10"/>
      <c r="O92" s="10"/>
      <c r="P92" s="10"/>
      <c r="Q92" s="10"/>
      <c r="R92" s="10"/>
      <c r="S92" s="10"/>
      <c r="T92" s="10"/>
      <c r="U92" s="10"/>
      <c r="V92" s="10"/>
      <c r="W92" s="10"/>
      <c r="X92" s="10"/>
      <c r="Y92" s="10"/>
      <c r="Z92" s="10"/>
    </row>
    <row r="93" spans="1:26">
      <c r="A93" s="46" t="s">
        <v>62</v>
      </c>
      <c r="B93" s="43"/>
      <c r="C93" s="43"/>
      <c r="D93" s="43"/>
      <c r="E93" s="252"/>
      <c r="F93" s="253"/>
      <c r="G93" s="671"/>
      <c r="H93" s="254"/>
      <c r="I93" s="254"/>
      <c r="J93" s="254"/>
      <c r="K93" s="173"/>
      <c r="L93" s="982"/>
      <c r="M93" s="677"/>
      <c r="N93" s="10"/>
      <c r="O93" s="10"/>
      <c r="P93" s="10"/>
      <c r="Q93" s="10"/>
      <c r="R93" s="10"/>
      <c r="S93" s="10"/>
      <c r="T93" s="10"/>
      <c r="U93" s="10"/>
      <c r="V93" s="10"/>
      <c r="W93" s="10"/>
      <c r="X93" s="10"/>
      <c r="Y93" s="10"/>
      <c r="Z93" s="10"/>
    </row>
    <row r="94" spans="1:26">
      <c r="A94" s="40" t="s">
        <v>34</v>
      </c>
      <c r="B94" s="40"/>
      <c r="C94" s="40"/>
      <c r="D94" s="40"/>
      <c r="E94" s="240" t="s">
        <v>16</v>
      </c>
      <c r="F94" s="236" t="s">
        <v>63</v>
      </c>
      <c r="G94" s="208">
        <v>1</v>
      </c>
      <c r="H94" s="239" t="s">
        <v>64</v>
      </c>
      <c r="I94" s="241">
        <v>1</v>
      </c>
      <c r="J94" s="239" t="s">
        <v>65</v>
      </c>
      <c r="K94" s="191">
        <v>1</v>
      </c>
      <c r="L94" s="983"/>
      <c r="M94" s="971">
        <f>+K94*L94</f>
        <v>0</v>
      </c>
      <c r="N94" s="10"/>
      <c r="O94" s="10"/>
      <c r="P94" s="10"/>
      <c r="Q94" s="10"/>
      <c r="R94" s="10"/>
      <c r="S94" s="10"/>
      <c r="T94" s="10"/>
      <c r="U94" s="10"/>
      <c r="V94" s="10"/>
      <c r="W94" s="10"/>
      <c r="X94" s="10"/>
      <c r="Y94" s="10"/>
      <c r="Z94" s="10"/>
    </row>
    <row r="95" spans="1:26" ht="15">
      <c r="A95" s="40" t="s">
        <v>766</v>
      </c>
      <c r="B95" s="40"/>
      <c r="C95" s="40"/>
      <c r="D95" s="40"/>
      <c r="E95" s="240" t="s">
        <v>19</v>
      </c>
      <c r="F95" s="236" t="s">
        <v>63</v>
      </c>
      <c r="G95" s="208">
        <v>1</v>
      </c>
      <c r="H95" s="239" t="s">
        <v>64</v>
      </c>
      <c r="I95" s="241">
        <v>1</v>
      </c>
      <c r="J95" s="239" t="s">
        <v>66</v>
      </c>
      <c r="K95" s="191">
        <v>1</v>
      </c>
      <c r="L95" s="983"/>
      <c r="M95" s="971">
        <f>+K95*L95</f>
        <v>0</v>
      </c>
      <c r="N95" s="10"/>
      <c r="O95" s="10"/>
      <c r="P95" s="10"/>
      <c r="Q95" s="10"/>
      <c r="R95" s="10"/>
      <c r="S95" s="10"/>
      <c r="T95" s="10"/>
      <c r="U95" s="10"/>
      <c r="V95" s="10"/>
      <c r="W95" s="10"/>
      <c r="X95" s="10"/>
      <c r="Y95" s="10"/>
      <c r="Z95" s="10"/>
    </row>
    <row r="96" spans="1:26" ht="15">
      <c r="A96" s="40" t="s">
        <v>772</v>
      </c>
      <c r="B96" s="40"/>
      <c r="C96" s="40"/>
      <c r="D96" s="40"/>
      <c r="E96" s="240" t="s">
        <v>19</v>
      </c>
      <c r="F96" s="236" t="s">
        <v>63</v>
      </c>
      <c r="G96" s="208">
        <v>1</v>
      </c>
      <c r="H96" s="239" t="s">
        <v>67</v>
      </c>
      <c r="I96" s="241">
        <v>1</v>
      </c>
      <c r="J96" s="239" t="s">
        <v>67</v>
      </c>
      <c r="K96" s="191">
        <v>1</v>
      </c>
      <c r="L96" s="983"/>
      <c r="M96" s="971">
        <f>+K96*L96</f>
        <v>0</v>
      </c>
      <c r="N96" s="10"/>
      <c r="O96" s="10"/>
      <c r="P96" s="10"/>
      <c r="Q96" s="10"/>
      <c r="R96" s="10"/>
      <c r="S96" s="10"/>
      <c r="T96" s="10"/>
      <c r="U96" s="10"/>
      <c r="V96" s="10"/>
      <c r="W96" s="10"/>
      <c r="X96" s="10"/>
      <c r="Y96" s="10"/>
      <c r="Z96" s="10"/>
    </row>
    <row r="97" spans="1:26">
      <c r="A97" s="43"/>
      <c r="B97" s="43"/>
      <c r="C97" s="43"/>
      <c r="D97" s="43"/>
      <c r="E97" s="263" t="s">
        <v>68</v>
      </c>
      <c r="G97" s="421"/>
      <c r="H97" s="233"/>
      <c r="I97" s="233"/>
      <c r="J97" s="233"/>
      <c r="K97" s="34"/>
      <c r="L97" s="982"/>
      <c r="M97" s="677"/>
      <c r="N97" s="10"/>
      <c r="O97" s="10"/>
      <c r="P97" s="10"/>
      <c r="Q97" s="10"/>
      <c r="R97" s="10"/>
      <c r="S97" s="10"/>
      <c r="T97" s="10"/>
      <c r="U97" s="10"/>
      <c r="V97" s="10"/>
      <c r="W97" s="10"/>
      <c r="X97" s="10"/>
      <c r="Y97" s="10"/>
      <c r="Z97" s="10"/>
    </row>
    <row r="98" spans="1:26">
      <c r="A98" s="43"/>
      <c r="B98" s="43"/>
      <c r="C98" s="43"/>
      <c r="D98" s="43"/>
      <c r="E98" s="264" t="s">
        <v>69</v>
      </c>
      <c r="G98" s="421"/>
      <c r="H98" s="233"/>
      <c r="I98" s="233"/>
      <c r="J98" s="233"/>
      <c r="K98" s="34"/>
      <c r="L98" s="982"/>
      <c r="M98" s="677"/>
      <c r="N98" s="10"/>
      <c r="O98" s="10"/>
      <c r="P98" s="10"/>
      <c r="Q98" s="10"/>
      <c r="R98" s="10"/>
      <c r="S98" s="10"/>
      <c r="T98" s="10"/>
      <c r="U98" s="10"/>
      <c r="V98" s="10"/>
      <c r="W98" s="10"/>
      <c r="X98" s="10"/>
      <c r="Y98" s="10"/>
      <c r="Z98" s="10"/>
    </row>
    <row r="99" spans="1:26">
      <c r="A99" s="12"/>
      <c r="B99" s="12"/>
      <c r="C99" s="12"/>
      <c r="D99" s="12"/>
      <c r="E99" s="29"/>
      <c r="F99" s="550"/>
      <c r="G99" s="421"/>
      <c r="H99" s="249"/>
      <c r="I99" s="249"/>
      <c r="J99" s="249"/>
      <c r="K99" s="34"/>
      <c r="L99" s="982"/>
      <c r="M99" s="677"/>
      <c r="N99" s="10"/>
      <c r="O99" s="10"/>
      <c r="P99" s="10"/>
      <c r="Q99" s="10"/>
      <c r="R99" s="10"/>
      <c r="S99" s="10"/>
      <c r="T99" s="10"/>
      <c r="U99" s="10"/>
      <c r="V99" s="10"/>
      <c r="W99" s="10"/>
      <c r="X99" s="10"/>
      <c r="Y99" s="10"/>
      <c r="Z99" s="10"/>
    </row>
    <row r="100" spans="1:26">
      <c r="A100" s="46" t="s">
        <v>70</v>
      </c>
      <c r="B100" s="43"/>
      <c r="C100" s="43"/>
      <c r="D100" s="43"/>
      <c r="E100" s="252"/>
      <c r="F100" s="253"/>
      <c r="G100" s="671"/>
      <c r="H100" s="254"/>
      <c r="I100" s="234"/>
      <c r="J100" s="254"/>
      <c r="K100" s="173"/>
      <c r="L100" s="982"/>
      <c r="M100" s="677"/>
      <c r="N100" s="10"/>
      <c r="O100" s="10"/>
      <c r="P100" s="10"/>
      <c r="Q100" s="10"/>
      <c r="R100" s="10"/>
      <c r="S100" s="10"/>
      <c r="T100" s="10"/>
      <c r="U100" s="10"/>
      <c r="V100" s="10"/>
      <c r="W100" s="10"/>
      <c r="X100" s="10"/>
      <c r="Y100" s="10"/>
      <c r="Z100" s="10"/>
    </row>
    <row r="101" spans="1:26">
      <c r="A101" s="40" t="s">
        <v>34</v>
      </c>
      <c r="B101" s="40"/>
      <c r="C101" s="40"/>
      <c r="D101" s="40"/>
      <c r="E101" s="235" t="s">
        <v>16</v>
      </c>
      <c r="F101" s="236" t="s">
        <v>908</v>
      </c>
      <c r="G101" s="274"/>
      <c r="H101" s="239">
        <v>100</v>
      </c>
      <c r="I101" s="241"/>
      <c r="J101" s="239">
        <v>400</v>
      </c>
      <c r="K101" s="191" t="s">
        <v>149</v>
      </c>
      <c r="L101" s="1050" t="s">
        <v>871</v>
      </c>
      <c r="M101" s="971" t="s">
        <v>871</v>
      </c>
      <c r="N101" s="10"/>
      <c r="O101" s="10"/>
      <c r="P101" s="10"/>
      <c r="Q101" s="10"/>
      <c r="R101" s="10"/>
      <c r="S101" s="10"/>
      <c r="T101" s="10"/>
      <c r="U101" s="10"/>
      <c r="V101" s="10"/>
      <c r="W101" s="10"/>
      <c r="X101" s="10"/>
      <c r="Y101" s="10"/>
      <c r="Z101" s="10"/>
    </row>
    <row r="102" spans="1:26" ht="15">
      <c r="A102" s="40" t="s">
        <v>766</v>
      </c>
      <c r="B102" s="40"/>
      <c r="C102" s="40"/>
      <c r="D102" s="40"/>
      <c r="E102" s="235" t="s">
        <v>19</v>
      </c>
      <c r="F102" s="236" t="s">
        <v>908</v>
      </c>
      <c r="G102" s="274"/>
      <c r="H102" s="239">
        <v>100</v>
      </c>
      <c r="I102" s="241"/>
      <c r="J102" s="239">
        <v>400</v>
      </c>
      <c r="K102" s="191" t="s">
        <v>149</v>
      </c>
      <c r="L102" s="1050" t="s">
        <v>871</v>
      </c>
      <c r="M102" s="971" t="s">
        <v>871</v>
      </c>
      <c r="N102" s="10"/>
      <c r="O102" s="10"/>
      <c r="P102" s="10"/>
      <c r="Q102" s="10"/>
      <c r="R102" s="10"/>
      <c r="S102" s="10"/>
      <c r="T102" s="10"/>
      <c r="U102" s="10"/>
      <c r="V102" s="10"/>
      <c r="W102" s="10"/>
      <c r="X102" s="10"/>
      <c r="Y102" s="10"/>
      <c r="Z102" s="10"/>
    </row>
    <row r="103" spans="1:26">
      <c r="A103" s="40" t="s">
        <v>71</v>
      </c>
      <c r="B103" s="40"/>
      <c r="C103" s="40"/>
      <c r="D103" s="40"/>
      <c r="E103" s="240" t="s">
        <v>31</v>
      </c>
      <c r="F103" s="236" t="s">
        <v>908</v>
      </c>
      <c r="G103" s="274"/>
      <c r="H103" s="239">
        <v>2000</v>
      </c>
      <c r="I103" s="275"/>
      <c r="J103" s="566">
        <v>8000</v>
      </c>
      <c r="K103" s="191" t="s">
        <v>149</v>
      </c>
      <c r="L103" s="1050" t="s">
        <v>871</v>
      </c>
      <c r="M103" s="971" t="s">
        <v>871</v>
      </c>
      <c r="N103" s="10"/>
      <c r="O103" s="10"/>
      <c r="P103" s="10"/>
      <c r="Q103" s="10"/>
      <c r="R103" s="10"/>
      <c r="S103" s="10"/>
      <c r="T103" s="10"/>
      <c r="U103" s="10"/>
      <c r="V103" s="10"/>
      <c r="W103" s="10"/>
      <c r="X103" s="10"/>
      <c r="Y103" s="10"/>
      <c r="Z103" s="10"/>
    </row>
    <row r="104" spans="1:26">
      <c r="A104" s="40" t="s">
        <v>72</v>
      </c>
      <c r="B104" s="40"/>
      <c r="C104" s="40"/>
      <c r="D104" s="40"/>
      <c r="E104" s="240" t="s">
        <v>33</v>
      </c>
      <c r="F104" s="236" t="s">
        <v>908</v>
      </c>
      <c r="G104" s="274"/>
      <c r="H104" s="239">
        <v>4000</v>
      </c>
      <c r="I104" s="239"/>
      <c r="J104" s="239">
        <v>8000</v>
      </c>
      <c r="K104" s="191" t="s">
        <v>149</v>
      </c>
      <c r="L104" s="1050" t="s">
        <v>871</v>
      </c>
      <c r="M104" s="971" t="s">
        <v>871</v>
      </c>
      <c r="N104" s="10"/>
      <c r="O104" s="10"/>
      <c r="P104" s="10"/>
      <c r="Q104" s="10"/>
      <c r="R104" s="10"/>
      <c r="S104" s="10"/>
      <c r="T104" s="10"/>
      <c r="U104" s="10"/>
      <c r="V104" s="10"/>
      <c r="W104" s="10"/>
      <c r="X104" s="10"/>
      <c r="Y104" s="10"/>
      <c r="Z104" s="10"/>
    </row>
    <row r="105" spans="1:26">
      <c r="A105" s="40" t="s">
        <v>73</v>
      </c>
      <c r="B105" s="40"/>
      <c r="C105" s="40"/>
      <c r="D105" s="40"/>
      <c r="E105" s="241" t="s">
        <v>654</v>
      </c>
      <c r="F105" s="236" t="s">
        <v>906</v>
      </c>
      <c r="G105" s="274"/>
      <c r="H105" s="239">
        <v>1000</v>
      </c>
      <c r="I105" s="241"/>
      <c r="J105" s="239"/>
      <c r="K105" s="191" t="s">
        <v>149</v>
      </c>
      <c r="L105" s="1050" t="s">
        <v>871</v>
      </c>
      <c r="M105" s="971" t="s">
        <v>871</v>
      </c>
      <c r="N105" s="10"/>
      <c r="O105" s="10"/>
      <c r="P105" s="10"/>
      <c r="Q105" s="10"/>
      <c r="R105" s="10"/>
      <c r="S105" s="10"/>
      <c r="T105" s="10"/>
      <c r="U105" s="10"/>
      <c r="V105" s="10"/>
      <c r="W105" s="10"/>
      <c r="X105" s="10"/>
      <c r="Y105" s="10"/>
      <c r="Z105" s="10"/>
    </row>
    <row r="106" spans="1:26">
      <c r="A106" s="24"/>
      <c r="B106" s="12"/>
      <c r="C106" s="12"/>
      <c r="D106" s="12"/>
      <c r="E106" s="29"/>
      <c r="F106" s="256"/>
      <c r="G106" s="279"/>
      <c r="H106" s="249"/>
      <c r="I106" s="491"/>
      <c r="J106" s="249"/>
      <c r="K106" s="34"/>
      <c r="L106" s="1051"/>
      <c r="M106" s="677"/>
      <c r="N106" s="10"/>
      <c r="O106" s="10"/>
      <c r="P106" s="10"/>
      <c r="Q106" s="10"/>
      <c r="R106" s="10"/>
      <c r="S106" s="10"/>
      <c r="T106" s="10"/>
      <c r="U106" s="10"/>
      <c r="V106" s="10"/>
      <c r="W106" s="10"/>
      <c r="X106" s="10"/>
      <c r="Y106" s="10"/>
      <c r="Z106" s="10"/>
    </row>
    <row r="107" spans="1:26">
      <c r="A107" s="21" t="s">
        <v>74</v>
      </c>
      <c r="B107" s="13"/>
      <c r="C107" s="13"/>
      <c r="D107" s="13"/>
      <c r="E107" s="29"/>
      <c r="F107" s="35"/>
      <c r="G107" s="671"/>
      <c r="H107" s="39"/>
      <c r="I107" s="39"/>
      <c r="J107" s="39"/>
      <c r="K107" s="173"/>
      <c r="L107" s="1051"/>
      <c r="M107" s="677"/>
      <c r="N107" s="10"/>
      <c r="O107" s="10"/>
      <c r="P107" s="10"/>
      <c r="Q107" s="10"/>
      <c r="R107" s="10"/>
      <c r="S107" s="10"/>
      <c r="T107" s="10"/>
      <c r="U107" s="10"/>
      <c r="V107" s="10"/>
      <c r="W107" s="10"/>
      <c r="X107" s="10"/>
      <c r="Y107" s="10"/>
      <c r="Z107" s="10"/>
    </row>
    <row r="108" spans="1:26">
      <c r="A108" s="12" t="s">
        <v>75</v>
      </c>
      <c r="B108" s="12"/>
      <c r="C108" s="12"/>
      <c r="D108" s="12"/>
      <c r="E108" s="206" t="s">
        <v>31</v>
      </c>
      <c r="F108" s="207" t="s">
        <v>906</v>
      </c>
      <c r="G108" s="208"/>
      <c r="H108" s="209">
        <v>500</v>
      </c>
      <c r="I108" s="210"/>
      <c r="J108" s="209">
        <v>2000</v>
      </c>
      <c r="K108" s="191" t="s">
        <v>149</v>
      </c>
      <c r="L108" s="1050" t="s">
        <v>871</v>
      </c>
      <c r="M108" s="971" t="s">
        <v>871</v>
      </c>
      <c r="N108" s="10"/>
      <c r="O108" s="10"/>
      <c r="P108" s="10"/>
      <c r="Q108" s="10"/>
      <c r="R108" s="10"/>
      <c r="S108" s="10"/>
      <c r="T108" s="10"/>
      <c r="U108" s="10"/>
      <c r="V108" s="10"/>
      <c r="W108" s="10"/>
      <c r="X108" s="10"/>
      <c r="Y108" s="10"/>
      <c r="Z108" s="10"/>
    </row>
    <row r="109" spans="1:26">
      <c r="A109" s="12" t="s">
        <v>34</v>
      </c>
      <c r="B109" s="12"/>
      <c r="C109" s="12"/>
      <c r="D109" s="12"/>
      <c r="E109" s="206" t="s">
        <v>16</v>
      </c>
      <c r="F109" s="207" t="s">
        <v>906</v>
      </c>
      <c r="G109" s="208"/>
      <c r="H109" s="209">
        <v>100</v>
      </c>
      <c r="I109" s="210"/>
      <c r="J109" s="209">
        <v>400</v>
      </c>
      <c r="K109" s="191" t="s">
        <v>149</v>
      </c>
      <c r="L109" s="1050" t="s">
        <v>871</v>
      </c>
      <c r="M109" s="971" t="s">
        <v>871</v>
      </c>
      <c r="N109" s="10"/>
      <c r="O109" s="10"/>
      <c r="P109" s="10"/>
      <c r="Q109" s="10"/>
      <c r="R109" s="10"/>
      <c r="S109" s="10"/>
      <c r="T109" s="10"/>
      <c r="U109" s="10"/>
      <c r="V109" s="10"/>
      <c r="W109" s="10"/>
      <c r="X109" s="10"/>
      <c r="Y109" s="10"/>
      <c r="Z109" s="10"/>
    </row>
    <row r="110" spans="1:26">
      <c r="A110" s="12" t="s">
        <v>76</v>
      </c>
      <c r="B110" s="12"/>
      <c r="C110" s="12"/>
      <c r="D110" s="12"/>
      <c r="E110" s="206" t="s">
        <v>77</v>
      </c>
      <c r="F110" s="207" t="s">
        <v>906</v>
      </c>
      <c r="G110" s="208"/>
      <c r="H110" s="209">
        <v>500</v>
      </c>
      <c r="I110" s="210"/>
      <c r="J110" s="265">
        <v>2000</v>
      </c>
      <c r="K110" s="191" t="s">
        <v>149</v>
      </c>
      <c r="L110" s="1050" t="s">
        <v>871</v>
      </c>
      <c r="M110" s="971" t="s">
        <v>871</v>
      </c>
      <c r="N110" s="10"/>
      <c r="O110" s="10"/>
      <c r="P110" s="10"/>
      <c r="Q110" s="10"/>
      <c r="R110" s="10"/>
      <c r="S110" s="10"/>
      <c r="T110" s="10"/>
      <c r="U110" s="10"/>
      <c r="V110" s="10"/>
      <c r="W110" s="10"/>
      <c r="X110" s="10"/>
      <c r="Y110" s="10"/>
      <c r="Z110" s="10"/>
    </row>
    <row r="111" spans="1:26">
      <c r="A111" s="47"/>
      <c r="B111" s="47"/>
      <c r="C111" s="47"/>
      <c r="D111" s="47"/>
      <c r="E111" s="202"/>
      <c r="F111" s="256"/>
      <c r="G111" s="421"/>
      <c r="H111" s="249"/>
      <c r="I111" s="491"/>
      <c r="J111" s="250"/>
      <c r="K111" s="34"/>
      <c r="L111" s="982"/>
      <c r="M111" s="677"/>
      <c r="N111" s="10"/>
      <c r="O111" s="10"/>
      <c r="P111" s="10"/>
      <c r="Q111" s="10"/>
      <c r="R111" s="10"/>
      <c r="S111" s="10"/>
      <c r="T111" s="10"/>
      <c r="U111" s="10"/>
      <c r="V111" s="10"/>
      <c r="W111" s="10"/>
      <c r="X111" s="10"/>
      <c r="Y111" s="10"/>
      <c r="Z111" s="10"/>
    </row>
    <row r="112" spans="1:26">
      <c r="A112" s="21" t="s">
        <v>773</v>
      </c>
      <c r="B112" s="13"/>
      <c r="C112" s="13"/>
      <c r="D112" s="13"/>
      <c r="E112" s="29"/>
      <c r="F112" s="35"/>
      <c r="G112" s="671"/>
      <c r="H112" s="39"/>
      <c r="I112" s="39"/>
      <c r="J112" s="39"/>
      <c r="K112" s="173"/>
      <c r="L112" s="982"/>
      <c r="M112" s="677"/>
      <c r="N112" s="10"/>
      <c r="O112" s="10"/>
      <c r="P112" s="10"/>
      <c r="Q112" s="10"/>
      <c r="R112" s="10"/>
      <c r="S112" s="10"/>
      <c r="T112" s="10"/>
      <c r="U112" s="10"/>
      <c r="V112" s="10"/>
      <c r="W112" s="10"/>
      <c r="X112" s="10"/>
      <c r="Y112" s="10"/>
      <c r="Z112" s="10"/>
    </row>
    <row r="113" spans="1:26">
      <c r="A113" s="21" t="s">
        <v>78</v>
      </c>
      <c r="B113" s="13"/>
      <c r="C113" s="13"/>
      <c r="D113" s="13"/>
      <c r="E113" s="29"/>
      <c r="F113" s="35"/>
      <c r="G113" s="671"/>
      <c r="H113" s="39"/>
      <c r="I113" s="39"/>
      <c r="J113" s="39"/>
      <c r="K113" s="173"/>
      <c r="L113" s="982"/>
      <c r="M113" s="677"/>
      <c r="N113" s="10"/>
      <c r="O113" s="10"/>
      <c r="P113" s="10"/>
      <c r="Q113" s="10"/>
      <c r="R113" s="10"/>
      <c r="S113" s="10"/>
      <c r="T113" s="10"/>
      <c r="U113" s="10"/>
      <c r="V113" s="10"/>
      <c r="W113" s="10"/>
      <c r="X113" s="10"/>
      <c r="Y113" s="10"/>
      <c r="Z113" s="10"/>
    </row>
    <row r="114" spans="1:26">
      <c r="A114" s="46" t="s">
        <v>79</v>
      </c>
      <c r="B114" s="43"/>
      <c r="C114" s="43"/>
      <c r="D114" s="43"/>
      <c r="E114" s="252"/>
      <c r="F114" s="253"/>
      <c r="G114" s="671"/>
      <c r="H114" s="254"/>
      <c r="I114" s="254"/>
      <c r="J114" s="254"/>
      <c r="K114" s="173"/>
      <c r="L114" s="982"/>
      <c r="M114" s="677"/>
      <c r="N114" s="10"/>
      <c r="O114" s="10"/>
      <c r="P114" s="10"/>
      <c r="Q114" s="10"/>
      <c r="R114" s="10"/>
      <c r="S114" s="10"/>
      <c r="T114" s="10"/>
      <c r="U114" s="10"/>
      <c r="V114" s="10"/>
      <c r="W114" s="10"/>
      <c r="X114" s="10"/>
      <c r="Y114" s="10"/>
      <c r="Z114" s="10"/>
    </row>
    <row r="115" spans="1:26">
      <c r="A115" s="40" t="s">
        <v>80</v>
      </c>
      <c r="B115" s="40"/>
      <c r="C115" s="40"/>
      <c r="D115" s="40"/>
      <c r="E115" s="240" t="s">
        <v>81</v>
      </c>
      <c r="F115" s="236" t="s">
        <v>912</v>
      </c>
      <c r="G115" s="208">
        <v>201.07</v>
      </c>
      <c r="H115" s="239">
        <v>5000</v>
      </c>
      <c r="I115" s="238">
        <v>1</v>
      </c>
      <c r="J115" s="266">
        <v>5000</v>
      </c>
      <c r="K115" s="191">
        <v>1</v>
      </c>
      <c r="L115" s="983"/>
      <c r="M115" s="971">
        <f t="shared" ref="M115:M124" si="2">+K115*L115</f>
        <v>0</v>
      </c>
      <c r="N115" s="10"/>
      <c r="O115" s="10"/>
      <c r="P115" s="10"/>
      <c r="Q115" s="10"/>
      <c r="R115" s="10"/>
      <c r="S115" s="10"/>
      <c r="T115" s="10"/>
      <c r="U115" s="10"/>
      <c r="V115" s="10"/>
      <c r="W115" s="10"/>
      <c r="X115" s="10"/>
      <c r="Y115" s="10"/>
      <c r="Z115" s="10"/>
    </row>
    <row r="116" spans="1:26">
      <c r="A116" s="40" t="s">
        <v>82</v>
      </c>
      <c r="B116" s="40"/>
      <c r="C116" s="40"/>
      <c r="D116" s="40"/>
      <c r="E116" s="240" t="s">
        <v>31</v>
      </c>
      <c r="F116" s="236" t="s">
        <v>912</v>
      </c>
      <c r="G116" s="208">
        <v>201.07</v>
      </c>
      <c r="H116" s="239">
        <v>5000</v>
      </c>
      <c r="I116" s="238">
        <v>1</v>
      </c>
      <c r="J116" s="266">
        <v>5000</v>
      </c>
      <c r="K116" s="191">
        <v>1</v>
      </c>
      <c r="L116" s="983"/>
      <c r="M116" s="971">
        <f t="shared" si="2"/>
        <v>0</v>
      </c>
      <c r="N116" s="10"/>
      <c r="O116" s="10"/>
      <c r="P116" s="10"/>
      <c r="Q116" s="10"/>
      <c r="R116" s="10"/>
      <c r="S116" s="10"/>
      <c r="T116" s="10"/>
      <c r="U116" s="10"/>
      <c r="V116" s="10"/>
      <c r="W116" s="10"/>
      <c r="X116" s="10"/>
      <c r="Y116" s="10"/>
      <c r="Z116" s="10"/>
    </row>
    <row r="117" spans="1:26">
      <c r="A117" s="40" t="s">
        <v>83</v>
      </c>
      <c r="B117" s="40"/>
      <c r="C117" s="40"/>
      <c r="D117" s="40"/>
      <c r="E117" s="240" t="s">
        <v>31</v>
      </c>
      <c r="F117" s="236" t="s">
        <v>912</v>
      </c>
      <c r="G117" s="208">
        <v>201.07</v>
      </c>
      <c r="H117" s="239">
        <v>3000</v>
      </c>
      <c r="I117" s="238">
        <v>1</v>
      </c>
      <c r="J117" s="266">
        <v>10000</v>
      </c>
      <c r="K117" s="191">
        <v>1</v>
      </c>
      <c r="L117" s="983"/>
      <c r="M117" s="971">
        <f t="shared" si="2"/>
        <v>0</v>
      </c>
      <c r="N117" s="10"/>
      <c r="O117" s="10"/>
      <c r="P117" s="10"/>
      <c r="Q117" s="10"/>
      <c r="R117" s="10"/>
      <c r="S117" s="10"/>
      <c r="T117" s="10"/>
      <c r="U117" s="10"/>
      <c r="V117" s="10"/>
      <c r="W117" s="10"/>
      <c r="X117" s="10"/>
      <c r="Y117" s="10"/>
      <c r="Z117" s="10"/>
    </row>
    <row r="118" spans="1:26">
      <c r="A118" s="40" t="s">
        <v>84</v>
      </c>
      <c r="B118" s="40"/>
      <c r="C118" s="40"/>
      <c r="D118" s="40"/>
      <c r="E118" s="240" t="s">
        <v>85</v>
      </c>
      <c r="F118" s="236" t="s">
        <v>912</v>
      </c>
      <c r="G118" s="208">
        <v>201.07</v>
      </c>
      <c r="H118" s="239">
        <v>3000</v>
      </c>
      <c r="I118" s="238">
        <v>1</v>
      </c>
      <c r="J118" s="239">
        <v>10000</v>
      </c>
      <c r="K118" s="191">
        <v>1</v>
      </c>
      <c r="L118" s="983"/>
      <c r="M118" s="971">
        <f t="shared" si="2"/>
        <v>0</v>
      </c>
      <c r="N118" s="10"/>
      <c r="O118" s="10"/>
      <c r="P118" s="10"/>
      <c r="Q118" s="10"/>
      <c r="R118" s="10"/>
      <c r="S118" s="10"/>
      <c r="T118" s="10"/>
      <c r="U118" s="10"/>
      <c r="V118" s="10"/>
      <c r="W118" s="10"/>
      <c r="X118" s="10"/>
      <c r="Y118" s="10"/>
      <c r="Z118" s="10"/>
    </row>
    <row r="119" spans="1:26">
      <c r="A119" s="40" t="s">
        <v>86</v>
      </c>
      <c r="B119" s="40"/>
      <c r="C119" s="40"/>
      <c r="D119" s="40"/>
      <c r="E119" s="235" t="s">
        <v>87</v>
      </c>
      <c r="F119" s="236" t="s">
        <v>912</v>
      </c>
      <c r="G119" s="208">
        <v>201.07</v>
      </c>
      <c r="H119" s="239">
        <v>3000</v>
      </c>
      <c r="I119" s="238">
        <v>1</v>
      </c>
      <c r="J119" s="239">
        <v>10000</v>
      </c>
      <c r="K119" s="191">
        <v>1</v>
      </c>
      <c r="L119" s="983"/>
      <c r="M119" s="971">
        <f t="shared" si="2"/>
        <v>0</v>
      </c>
      <c r="N119" s="10"/>
      <c r="O119" s="10"/>
      <c r="P119" s="10"/>
      <c r="Q119" s="10"/>
      <c r="R119" s="10"/>
      <c r="S119" s="10"/>
      <c r="T119" s="10"/>
      <c r="U119" s="10"/>
      <c r="V119" s="10"/>
      <c r="W119" s="10"/>
      <c r="X119" s="10"/>
      <c r="Y119" s="10"/>
      <c r="Z119" s="10"/>
    </row>
    <row r="120" spans="1:26">
      <c r="A120" s="40" t="s">
        <v>32</v>
      </c>
      <c r="B120" s="40"/>
      <c r="C120" s="40"/>
      <c r="D120" s="40"/>
      <c r="E120" s="240" t="s">
        <v>33</v>
      </c>
      <c r="F120" s="236" t="s">
        <v>912</v>
      </c>
      <c r="G120" s="208">
        <v>201.07</v>
      </c>
      <c r="H120" s="239">
        <v>10000</v>
      </c>
      <c r="I120" s="238">
        <v>1</v>
      </c>
      <c r="J120" s="239">
        <v>40000</v>
      </c>
      <c r="K120" s="191">
        <v>1</v>
      </c>
      <c r="L120" s="983"/>
      <c r="M120" s="971">
        <f t="shared" si="2"/>
        <v>0</v>
      </c>
      <c r="N120" s="10"/>
      <c r="O120" s="10"/>
      <c r="P120" s="10"/>
      <c r="Q120" s="10"/>
      <c r="R120" s="10"/>
      <c r="S120" s="10"/>
      <c r="T120" s="10"/>
      <c r="U120" s="10"/>
      <c r="V120" s="10"/>
      <c r="W120" s="10"/>
      <c r="X120" s="10"/>
      <c r="Y120" s="10"/>
      <c r="Z120" s="10"/>
    </row>
    <row r="121" spans="1:26">
      <c r="A121" s="40" t="s">
        <v>34</v>
      </c>
      <c r="B121" s="40"/>
      <c r="C121" s="40"/>
      <c r="D121" s="40"/>
      <c r="E121" s="235" t="s">
        <v>16</v>
      </c>
      <c r="F121" s="236" t="s">
        <v>906</v>
      </c>
      <c r="G121" s="208">
        <v>402.14</v>
      </c>
      <c r="H121" s="239">
        <v>500</v>
      </c>
      <c r="I121" s="238">
        <v>1</v>
      </c>
      <c r="J121" s="266">
        <v>2000</v>
      </c>
      <c r="K121" s="191">
        <v>1</v>
      </c>
      <c r="L121" s="983"/>
      <c r="M121" s="971">
        <f t="shared" si="2"/>
        <v>0</v>
      </c>
      <c r="N121" s="10"/>
      <c r="O121" s="10"/>
      <c r="P121" s="10"/>
      <c r="Q121" s="10"/>
      <c r="R121" s="10"/>
      <c r="S121" s="10"/>
      <c r="T121" s="10"/>
      <c r="U121" s="10"/>
      <c r="V121" s="10"/>
      <c r="W121" s="10"/>
      <c r="X121" s="10"/>
      <c r="Y121" s="10"/>
      <c r="Z121" s="10"/>
    </row>
    <row r="122" spans="1:26" ht="15">
      <c r="A122" s="40" t="s">
        <v>766</v>
      </c>
      <c r="B122" s="40"/>
      <c r="C122" s="40"/>
      <c r="D122" s="40"/>
      <c r="E122" s="235" t="s">
        <v>19</v>
      </c>
      <c r="F122" s="236" t="s">
        <v>906</v>
      </c>
      <c r="G122" s="208">
        <v>402.14</v>
      </c>
      <c r="H122" s="239">
        <v>500</v>
      </c>
      <c r="I122" s="238">
        <v>1</v>
      </c>
      <c r="J122" s="266">
        <v>2000</v>
      </c>
      <c r="K122" s="191">
        <v>1</v>
      </c>
      <c r="L122" s="983"/>
      <c r="M122" s="971">
        <f t="shared" si="2"/>
        <v>0</v>
      </c>
      <c r="N122" s="10"/>
      <c r="O122" s="10"/>
      <c r="P122" s="10"/>
      <c r="Q122" s="10"/>
      <c r="R122" s="10"/>
      <c r="S122" s="10"/>
      <c r="T122" s="10"/>
      <c r="U122" s="10"/>
      <c r="V122" s="10"/>
      <c r="W122" s="10"/>
      <c r="X122" s="10"/>
      <c r="Y122" s="10"/>
      <c r="Z122" s="10"/>
    </row>
    <row r="123" spans="1:26" ht="15">
      <c r="A123" s="40" t="s">
        <v>774</v>
      </c>
      <c r="B123" s="40"/>
      <c r="C123" s="40"/>
      <c r="D123" s="40"/>
      <c r="E123" s="235" t="s">
        <v>19</v>
      </c>
      <c r="F123" s="236" t="s">
        <v>906</v>
      </c>
      <c r="G123" s="208">
        <v>402.14</v>
      </c>
      <c r="H123" s="239">
        <v>10000</v>
      </c>
      <c r="I123" s="238">
        <v>1</v>
      </c>
      <c r="J123" s="266">
        <v>20000</v>
      </c>
      <c r="K123" s="191">
        <v>1</v>
      </c>
      <c r="L123" s="983"/>
      <c r="M123" s="971">
        <f t="shared" si="2"/>
        <v>0</v>
      </c>
      <c r="N123" s="10"/>
      <c r="O123" s="10"/>
      <c r="P123" s="10"/>
      <c r="Q123" s="10"/>
      <c r="R123" s="10"/>
      <c r="S123" s="10"/>
      <c r="T123" s="10"/>
      <c r="U123" s="10"/>
      <c r="V123" s="10"/>
      <c r="W123" s="10"/>
      <c r="X123" s="10"/>
      <c r="Y123" s="10"/>
      <c r="Z123" s="10"/>
    </row>
    <row r="124" spans="1:26">
      <c r="A124" s="40" t="s">
        <v>88</v>
      </c>
      <c r="B124" s="40"/>
      <c r="C124" s="40"/>
      <c r="D124" s="40"/>
      <c r="E124" s="240" t="s">
        <v>89</v>
      </c>
      <c r="F124" s="236" t="s">
        <v>906</v>
      </c>
      <c r="G124" s="208">
        <v>402.14</v>
      </c>
      <c r="H124" s="239">
        <v>2000</v>
      </c>
      <c r="I124" s="238">
        <v>1</v>
      </c>
      <c r="J124" s="266">
        <v>8000</v>
      </c>
      <c r="K124" s="191">
        <v>1</v>
      </c>
      <c r="L124" s="983"/>
      <c r="M124" s="971">
        <f t="shared" si="2"/>
        <v>0</v>
      </c>
      <c r="N124" s="10"/>
      <c r="O124" s="10"/>
      <c r="P124" s="10"/>
      <c r="Q124" s="10"/>
      <c r="R124" s="10"/>
      <c r="S124" s="10"/>
      <c r="T124" s="10"/>
      <c r="U124" s="10"/>
      <c r="V124" s="10"/>
      <c r="W124" s="10"/>
      <c r="X124" s="10"/>
      <c r="Y124" s="10"/>
      <c r="Z124" s="10"/>
    </row>
    <row r="125" spans="1:26">
      <c r="A125" s="24"/>
      <c r="B125" s="12"/>
      <c r="C125" s="12"/>
      <c r="D125" s="12"/>
      <c r="E125" s="29"/>
      <c r="F125" s="256"/>
      <c r="G125" s="421"/>
      <c r="H125" s="249"/>
      <c r="I125" s="491"/>
      <c r="J125" s="249"/>
      <c r="K125" s="34"/>
      <c r="L125" s="982"/>
      <c r="M125" s="677"/>
      <c r="N125" s="10"/>
      <c r="O125" s="10"/>
      <c r="P125" s="10"/>
      <c r="Q125" s="10"/>
      <c r="R125" s="10"/>
      <c r="S125" s="10"/>
      <c r="T125" s="10"/>
      <c r="U125" s="10"/>
      <c r="V125" s="10"/>
      <c r="W125" s="10"/>
      <c r="X125" s="10"/>
      <c r="Y125" s="10"/>
      <c r="Z125" s="10"/>
    </row>
    <row r="126" spans="1:26">
      <c r="A126" s="21" t="s">
        <v>759</v>
      </c>
      <c r="B126" s="13"/>
      <c r="C126" s="13"/>
      <c r="D126" s="13"/>
      <c r="E126" s="29"/>
      <c r="F126" s="35"/>
      <c r="G126" s="671"/>
      <c r="H126" s="39"/>
      <c r="I126" s="39"/>
      <c r="J126" s="39"/>
      <c r="K126" s="173"/>
      <c r="L126" s="982"/>
      <c r="M126" s="677"/>
      <c r="N126" s="10"/>
      <c r="O126" s="10"/>
      <c r="P126" s="10"/>
      <c r="Q126" s="10"/>
      <c r="R126" s="10"/>
      <c r="S126" s="10"/>
      <c r="T126" s="10"/>
      <c r="U126" s="10"/>
      <c r="V126" s="10"/>
      <c r="W126" s="10"/>
      <c r="X126" s="10"/>
      <c r="Y126" s="10"/>
      <c r="Z126" s="10"/>
    </row>
    <row r="127" spans="1:26">
      <c r="A127" s="12" t="s">
        <v>90</v>
      </c>
      <c r="B127" s="12"/>
      <c r="C127" s="12"/>
      <c r="D127" s="12"/>
      <c r="E127" s="304" t="s">
        <v>654</v>
      </c>
      <c r="F127" s="207" t="s">
        <v>760</v>
      </c>
      <c r="G127" s="208">
        <v>152</v>
      </c>
      <c r="H127" s="209" t="s">
        <v>91</v>
      </c>
      <c r="I127" s="210">
        <f>+G127*0.75</f>
        <v>114</v>
      </c>
      <c r="J127" s="209">
        <v>0.3</v>
      </c>
      <c r="K127" s="723">
        <f>+G127*0.25</f>
        <v>38</v>
      </c>
      <c r="L127" s="983"/>
      <c r="M127" s="971">
        <f>+K127*L127</f>
        <v>0</v>
      </c>
      <c r="N127" s="10"/>
      <c r="O127" s="10"/>
      <c r="P127" s="10"/>
      <c r="Q127" s="10"/>
      <c r="R127" s="10"/>
      <c r="S127" s="10"/>
      <c r="T127" s="10"/>
      <c r="U127" s="10"/>
      <c r="V127" s="10"/>
      <c r="W127" s="10"/>
      <c r="X127" s="10"/>
      <c r="Y127" s="10"/>
      <c r="Z127" s="10"/>
    </row>
    <row r="128" spans="1:26">
      <c r="A128" s="12" t="s">
        <v>92</v>
      </c>
      <c r="B128" s="12"/>
      <c r="C128" s="12"/>
      <c r="D128" s="12"/>
      <c r="E128" s="304" t="s">
        <v>654</v>
      </c>
      <c r="F128" s="207" t="s">
        <v>760</v>
      </c>
      <c r="G128" s="208">
        <v>152</v>
      </c>
      <c r="H128" s="209" t="s">
        <v>91</v>
      </c>
      <c r="I128" s="210">
        <f>+G128*0.75</f>
        <v>114</v>
      </c>
      <c r="J128" s="209">
        <v>0.3</v>
      </c>
      <c r="K128" s="723">
        <f>+G128*0.25</f>
        <v>38</v>
      </c>
      <c r="L128" s="983"/>
      <c r="M128" s="971">
        <f>+K128*L128</f>
        <v>0</v>
      </c>
      <c r="N128" s="10"/>
      <c r="O128" s="10"/>
      <c r="P128" s="10"/>
      <c r="Q128" s="10"/>
      <c r="R128" s="10"/>
      <c r="S128" s="10"/>
      <c r="T128" s="10"/>
      <c r="U128" s="10"/>
      <c r="V128" s="10"/>
      <c r="W128" s="10"/>
      <c r="X128" s="10"/>
      <c r="Y128" s="10"/>
      <c r="Z128" s="10"/>
    </row>
    <row r="129" spans="1:26">
      <c r="A129" s="12"/>
      <c r="B129" s="12"/>
      <c r="C129" s="12"/>
      <c r="D129" s="47"/>
      <c r="E129" s="268" t="s">
        <v>1218</v>
      </c>
      <c r="F129" s="244"/>
      <c r="G129" s="719"/>
      <c r="H129" s="270"/>
      <c r="I129" s="270"/>
      <c r="J129" s="270"/>
      <c r="K129" s="271"/>
      <c r="L129" s="982"/>
      <c r="M129" s="677"/>
      <c r="N129" s="10"/>
      <c r="O129" s="10"/>
      <c r="P129" s="10"/>
      <c r="Q129" s="10"/>
      <c r="R129" s="10"/>
      <c r="S129" s="10"/>
      <c r="T129" s="10"/>
      <c r="U129" s="10"/>
      <c r="V129" s="10"/>
      <c r="W129" s="10"/>
      <c r="X129" s="10"/>
      <c r="Y129" s="10"/>
      <c r="Z129" s="10"/>
    </row>
    <row r="130" spans="1:26">
      <c r="A130" s="12"/>
      <c r="B130" s="12"/>
      <c r="C130" s="12"/>
      <c r="D130" s="47"/>
      <c r="E130" s="256" t="s">
        <v>872</v>
      </c>
      <c r="F130" s="569"/>
      <c r="G130" s="421"/>
      <c r="H130" s="249"/>
      <c r="I130" s="249"/>
      <c r="J130" s="249"/>
      <c r="K130" s="34"/>
      <c r="L130" s="982"/>
      <c r="M130" s="677"/>
      <c r="N130" s="10"/>
      <c r="O130" s="10"/>
      <c r="P130" s="10"/>
      <c r="Q130" s="10"/>
      <c r="R130" s="10"/>
      <c r="S130" s="10"/>
      <c r="T130" s="10"/>
      <c r="U130" s="10"/>
      <c r="V130" s="10"/>
      <c r="W130" s="10"/>
      <c r="X130" s="10"/>
      <c r="Y130" s="10"/>
      <c r="Z130" s="10"/>
    </row>
    <row r="131" spans="1:26">
      <c r="A131" s="21" t="s">
        <v>94</v>
      </c>
      <c r="B131" s="12"/>
      <c r="C131" s="12"/>
      <c r="D131" s="47"/>
      <c r="E131" s="202"/>
      <c r="F131" s="256"/>
      <c r="G131" s="421"/>
      <c r="H131" s="249"/>
      <c r="I131" s="249"/>
      <c r="J131" s="249"/>
      <c r="K131" s="34"/>
      <c r="L131" s="982"/>
      <c r="M131" s="677"/>
      <c r="N131" s="10"/>
      <c r="O131" s="10"/>
      <c r="P131" s="10"/>
      <c r="Q131" s="10"/>
      <c r="R131" s="10"/>
      <c r="S131" s="10"/>
      <c r="T131" s="10"/>
      <c r="U131" s="10"/>
      <c r="V131" s="10"/>
      <c r="W131" s="10"/>
      <c r="X131" s="10"/>
      <c r="Y131" s="10"/>
      <c r="Z131" s="10"/>
    </row>
    <row r="132" spans="1:26">
      <c r="A132" s="12" t="s">
        <v>95</v>
      </c>
      <c r="B132" s="12"/>
      <c r="C132" s="12"/>
      <c r="D132" s="12"/>
      <c r="E132" s="210" t="s">
        <v>654</v>
      </c>
      <c r="F132" s="207" t="s">
        <v>761</v>
      </c>
      <c r="G132" s="208"/>
      <c r="H132" s="209">
        <v>1</v>
      </c>
      <c r="I132" s="210"/>
      <c r="J132" s="209">
        <v>10</v>
      </c>
      <c r="K132" s="191" t="s">
        <v>149</v>
      </c>
      <c r="L132" s="1050" t="s">
        <v>871</v>
      </c>
      <c r="M132" s="971" t="s">
        <v>871</v>
      </c>
      <c r="N132" s="10"/>
      <c r="O132" s="10"/>
      <c r="P132" s="10"/>
      <c r="Q132" s="10"/>
      <c r="R132" s="10"/>
      <c r="S132" s="10"/>
      <c r="T132" s="10"/>
      <c r="U132" s="10"/>
      <c r="V132" s="10"/>
      <c r="W132" s="10"/>
      <c r="X132" s="10"/>
      <c r="Y132" s="10"/>
      <c r="Z132" s="10"/>
    </row>
    <row r="133" spans="1:26">
      <c r="A133" s="12" t="s">
        <v>96</v>
      </c>
      <c r="B133" s="12"/>
      <c r="C133" s="12"/>
      <c r="D133" s="12"/>
      <c r="E133" s="29"/>
      <c r="F133" s="256"/>
      <c r="G133" s="421"/>
      <c r="H133" s="249"/>
      <c r="I133" s="491"/>
      <c r="J133" s="249"/>
      <c r="K133" s="34"/>
      <c r="L133" s="982"/>
      <c r="M133" s="677"/>
      <c r="N133" s="10"/>
      <c r="O133" s="10"/>
      <c r="P133" s="10"/>
      <c r="Q133" s="10"/>
      <c r="R133" s="10"/>
      <c r="S133" s="10"/>
      <c r="T133" s="10"/>
      <c r="U133" s="10"/>
      <c r="V133" s="10"/>
      <c r="W133" s="10"/>
      <c r="X133" s="10"/>
      <c r="Y133" s="10"/>
      <c r="Z133" s="10"/>
    </row>
    <row r="134" spans="1:26">
      <c r="A134" s="12" t="s">
        <v>97</v>
      </c>
      <c r="B134" s="12"/>
      <c r="C134" s="12"/>
      <c r="D134" s="12"/>
      <c r="E134" s="206" t="s">
        <v>31</v>
      </c>
      <c r="F134" s="207" t="s">
        <v>761</v>
      </c>
      <c r="G134" s="208"/>
      <c r="H134" s="291">
        <v>10</v>
      </c>
      <c r="I134" s="210"/>
      <c r="J134" s="291">
        <v>20</v>
      </c>
      <c r="K134" s="191" t="s">
        <v>149</v>
      </c>
      <c r="L134" s="1050" t="s">
        <v>871</v>
      </c>
      <c r="M134" s="971" t="s">
        <v>871</v>
      </c>
      <c r="N134" s="10"/>
      <c r="O134" s="10"/>
      <c r="P134" s="10"/>
      <c r="Q134" s="10"/>
      <c r="R134" s="10"/>
      <c r="S134" s="10"/>
      <c r="T134" s="10"/>
      <c r="U134" s="10"/>
      <c r="V134" s="10"/>
      <c r="W134" s="10"/>
      <c r="X134" s="10"/>
      <c r="Y134" s="10"/>
      <c r="Z134" s="10"/>
    </row>
    <row r="135" spans="1:26" ht="26.25" customHeight="1">
      <c r="A135" s="1147" t="s">
        <v>711</v>
      </c>
      <c r="B135" s="1148"/>
      <c r="C135" s="1148"/>
      <c r="D135" s="1149"/>
      <c r="E135" s="304" t="s">
        <v>654</v>
      </c>
      <c r="F135" s="207" t="s">
        <v>761</v>
      </c>
      <c r="G135" s="488"/>
      <c r="H135" s="207">
        <v>1</v>
      </c>
      <c r="I135" s="304"/>
      <c r="J135" s="207">
        <v>1</v>
      </c>
      <c r="K135" s="190" t="s">
        <v>149</v>
      </c>
      <c r="L135" s="1050" t="s">
        <v>871</v>
      </c>
      <c r="M135" s="971" t="s">
        <v>871</v>
      </c>
      <c r="N135" s="10"/>
      <c r="O135" s="10"/>
      <c r="P135" s="10"/>
      <c r="Q135" s="10"/>
      <c r="R135" s="10"/>
      <c r="S135" s="10"/>
      <c r="T135" s="10"/>
      <c r="U135" s="10"/>
      <c r="V135" s="10"/>
      <c r="W135" s="10"/>
      <c r="X135" s="10"/>
      <c r="Y135" s="10"/>
      <c r="Z135" s="10"/>
    </row>
    <row r="136" spans="1:26">
      <c r="A136" s="12" t="s">
        <v>648</v>
      </c>
      <c r="B136" s="13"/>
      <c r="C136" s="13"/>
      <c r="D136" s="13"/>
      <c r="E136" s="29"/>
      <c r="F136" s="244"/>
      <c r="G136" s="421"/>
      <c r="H136" s="249"/>
      <c r="I136" s="249"/>
      <c r="J136" s="249"/>
      <c r="K136" s="34"/>
      <c r="L136" s="982"/>
      <c r="M136" s="677"/>
      <c r="N136" s="10"/>
      <c r="O136" s="10"/>
      <c r="P136" s="10"/>
      <c r="Q136" s="10"/>
      <c r="R136" s="10"/>
      <c r="S136" s="10"/>
      <c r="T136" s="10"/>
      <c r="U136" s="10"/>
      <c r="V136" s="10"/>
      <c r="W136" s="10"/>
      <c r="X136" s="10"/>
      <c r="Y136" s="10"/>
      <c r="Z136" s="10"/>
    </row>
    <row r="137" spans="1:26" s="95" customFormat="1" ht="15" thickBot="1">
      <c r="A137" s="12"/>
      <c r="B137" s="13"/>
      <c r="C137" s="13"/>
      <c r="D137" s="13"/>
      <c r="E137" s="29"/>
      <c r="F137" s="244"/>
      <c r="G137" s="1011"/>
      <c r="H137" s="1102" t="s">
        <v>9</v>
      </c>
      <c r="I137" s="1102"/>
      <c r="J137" s="1102"/>
      <c r="K137" s="1102"/>
      <c r="L137" s="1109">
        <f>SUM(M28:M135)</f>
        <v>0</v>
      </c>
      <c r="M137" s="1110"/>
      <c r="N137" s="10"/>
      <c r="O137" s="10"/>
      <c r="P137" s="10"/>
      <c r="Q137" s="10"/>
      <c r="R137" s="10"/>
      <c r="S137" s="10"/>
      <c r="T137" s="10"/>
      <c r="U137" s="10"/>
      <c r="V137" s="10"/>
      <c r="W137" s="10"/>
      <c r="X137" s="10"/>
      <c r="Y137" s="10"/>
      <c r="Z137" s="10"/>
    </row>
    <row r="138" spans="1:26" s="95" customFormat="1">
      <c r="A138" s="12"/>
      <c r="B138" s="13"/>
      <c r="C138" s="13"/>
      <c r="D138" s="13"/>
      <c r="E138" s="29"/>
      <c r="F138" s="244"/>
      <c r="G138" s="1011"/>
      <c r="H138" s="1014"/>
      <c r="I138" s="1014"/>
      <c r="J138" s="1014"/>
      <c r="K138" s="1014"/>
      <c r="L138" s="985"/>
      <c r="M138" s="985"/>
      <c r="N138" s="10"/>
      <c r="O138" s="10"/>
      <c r="P138" s="10"/>
      <c r="Q138" s="10"/>
      <c r="R138" s="10"/>
      <c r="S138" s="10"/>
      <c r="T138" s="10"/>
      <c r="U138" s="10"/>
      <c r="V138" s="10"/>
      <c r="W138" s="10"/>
      <c r="X138" s="10"/>
      <c r="Y138" s="10"/>
      <c r="Z138" s="10"/>
    </row>
    <row r="139" spans="1:26">
      <c r="A139" s="21" t="s">
        <v>98</v>
      </c>
      <c r="B139" s="13"/>
      <c r="C139" s="13"/>
      <c r="D139" s="13"/>
      <c r="E139" s="29"/>
      <c r="F139" s="193"/>
      <c r="G139" s="722"/>
      <c r="H139" s="195"/>
      <c r="I139" s="195"/>
      <c r="J139" s="195"/>
      <c r="K139" s="173"/>
      <c r="L139" s="982"/>
      <c r="M139" s="677"/>
      <c r="N139" s="10"/>
      <c r="O139" s="10"/>
      <c r="P139" s="10"/>
      <c r="Q139" s="10"/>
      <c r="R139" s="10"/>
      <c r="S139" s="10"/>
      <c r="T139" s="10"/>
      <c r="U139" s="10"/>
      <c r="V139" s="10"/>
      <c r="W139" s="10"/>
      <c r="X139" s="10"/>
      <c r="Y139" s="10"/>
      <c r="Z139" s="10"/>
    </row>
    <row r="140" spans="1:26">
      <c r="A140" s="21" t="s">
        <v>775</v>
      </c>
      <c r="B140" s="13"/>
      <c r="C140" s="13"/>
      <c r="D140" s="13"/>
      <c r="E140" s="29"/>
      <c r="F140" s="35"/>
      <c r="G140" s="671"/>
      <c r="H140" s="39"/>
      <c r="I140" s="39"/>
      <c r="J140" s="39"/>
      <c r="K140" s="173"/>
      <c r="L140" s="982"/>
      <c r="M140" s="677"/>
      <c r="N140" s="10"/>
      <c r="O140" s="10"/>
      <c r="P140" s="10"/>
      <c r="Q140" s="10"/>
      <c r="R140" s="10"/>
      <c r="S140" s="10"/>
      <c r="T140" s="10"/>
      <c r="U140" s="10"/>
      <c r="V140" s="10"/>
      <c r="W140" s="10"/>
      <c r="X140" s="10"/>
      <c r="Y140" s="10"/>
      <c r="Z140" s="10"/>
    </row>
    <row r="141" spans="1:26">
      <c r="A141" s="21" t="s">
        <v>99</v>
      </c>
      <c r="B141" s="13"/>
      <c r="C141" s="13"/>
      <c r="D141" s="13"/>
      <c r="E141" s="29"/>
      <c r="F141" s="35"/>
      <c r="G141" s="671"/>
      <c r="H141" s="39"/>
      <c r="I141" s="39"/>
      <c r="J141" s="39"/>
      <c r="K141" s="173"/>
      <c r="L141" s="982"/>
      <c r="M141" s="677"/>
      <c r="N141" s="10"/>
      <c r="O141" s="10"/>
      <c r="P141" s="10"/>
      <c r="Q141" s="10"/>
      <c r="R141" s="10"/>
      <c r="S141" s="10"/>
      <c r="T141" s="10"/>
      <c r="U141" s="10"/>
      <c r="V141" s="10"/>
      <c r="W141" s="10"/>
      <c r="X141" s="10"/>
      <c r="Y141" s="10"/>
      <c r="Z141" s="10"/>
    </row>
    <row r="142" spans="1:26">
      <c r="A142" s="40" t="s">
        <v>100</v>
      </c>
      <c r="B142" s="43"/>
      <c r="C142" s="43"/>
      <c r="D142" s="43"/>
      <c r="E142" s="240" t="s">
        <v>81</v>
      </c>
      <c r="F142" s="273" t="s">
        <v>916</v>
      </c>
      <c r="G142" s="274"/>
      <c r="H142" s="275">
        <v>1000</v>
      </c>
      <c r="I142" s="241"/>
      <c r="J142" s="239">
        <v>4000</v>
      </c>
      <c r="K142" s="191" t="s">
        <v>149</v>
      </c>
      <c r="L142" s="1050" t="s">
        <v>871</v>
      </c>
      <c r="M142" s="971" t="s">
        <v>871</v>
      </c>
      <c r="N142" s="10"/>
      <c r="O142" s="10"/>
      <c r="P142" s="10"/>
      <c r="Q142" s="10"/>
      <c r="R142" s="10"/>
      <c r="S142" s="10"/>
      <c r="T142" s="10"/>
      <c r="U142" s="10"/>
      <c r="V142" s="10"/>
      <c r="W142" s="10"/>
      <c r="X142" s="10"/>
      <c r="Y142" s="10"/>
      <c r="Z142" s="10"/>
    </row>
    <row r="143" spans="1:26">
      <c r="A143" s="40" t="s">
        <v>101</v>
      </c>
      <c r="B143" s="43"/>
      <c r="C143" s="43"/>
      <c r="D143" s="43"/>
      <c r="E143" s="240" t="s">
        <v>31</v>
      </c>
      <c r="F143" s="273" t="s">
        <v>916</v>
      </c>
      <c r="G143" s="274"/>
      <c r="H143" s="275">
        <v>1000</v>
      </c>
      <c r="I143" s="241"/>
      <c r="J143" s="239">
        <v>4000</v>
      </c>
      <c r="K143" s="191" t="s">
        <v>149</v>
      </c>
      <c r="L143" s="1050" t="s">
        <v>871</v>
      </c>
      <c r="M143" s="971" t="s">
        <v>871</v>
      </c>
      <c r="N143" s="10"/>
      <c r="O143" s="10"/>
      <c r="P143" s="10"/>
      <c r="Q143" s="10"/>
      <c r="R143" s="10"/>
      <c r="S143" s="10"/>
      <c r="T143" s="10"/>
      <c r="U143" s="10"/>
      <c r="V143" s="10"/>
      <c r="W143" s="10"/>
      <c r="X143" s="10"/>
      <c r="Y143" s="10"/>
      <c r="Z143" s="10"/>
    </row>
    <row r="144" spans="1:26">
      <c r="A144" s="40" t="s">
        <v>804</v>
      </c>
      <c r="B144" s="43"/>
      <c r="C144" s="43"/>
      <c r="D144" s="43"/>
      <c r="E144" s="240" t="s">
        <v>103</v>
      </c>
      <c r="F144" s="273" t="s">
        <v>1249</v>
      </c>
      <c r="G144" s="274"/>
      <c r="H144" s="275">
        <v>2000</v>
      </c>
      <c r="I144" s="241"/>
      <c r="J144" s="239">
        <v>4000</v>
      </c>
      <c r="K144" s="191" t="s">
        <v>149</v>
      </c>
      <c r="L144" s="1050" t="s">
        <v>871</v>
      </c>
      <c r="M144" s="971" t="s">
        <v>871</v>
      </c>
      <c r="N144" s="10"/>
      <c r="O144" s="10"/>
      <c r="P144" s="10"/>
      <c r="Q144" s="10"/>
      <c r="R144" s="10"/>
      <c r="S144" s="10"/>
      <c r="T144" s="10"/>
      <c r="U144" s="10"/>
      <c r="V144" s="10"/>
      <c r="W144" s="10"/>
      <c r="X144" s="10"/>
      <c r="Y144" s="10"/>
      <c r="Z144" s="10"/>
    </row>
    <row r="145" spans="1:26">
      <c r="A145" s="40" t="s">
        <v>104</v>
      </c>
      <c r="B145" s="43"/>
      <c r="C145" s="43"/>
      <c r="D145" s="43"/>
      <c r="E145" s="240" t="s">
        <v>85</v>
      </c>
      <c r="F145" s="273" t="s">
        <v>916</v>
      </c>
      <c r="G145" s="274"/>
      <c r="H145" s="275">
        <v>2000</v>
      </c>
      <c r="I145" s="241"/>
      <c r="J145" s="239">
        <v>4000</v>
      </c>
      <c r="K145" s="191" t="s">
        <v>149</v>
      </c>
      <c r="L145" s="1050" t="s">
        <v>871</v>
      </c>
      <c r="M145" s="971" t="s">
        <v>871</v>
      </c>
      <c r="N145" s="10"/>
      <c r="O145" s="10"/>
      <c r="P145" s="10"/>
      <c r="Q145" s="10"/>
      <c r="R145" s="10"/>
      <c r="S145" s="10"/>
      <c r="T145" s="10"/>
      <c r="U145" s="10"/>
      <c r="V145" s="10"/>
      <c r="W145" s="10"/>
      <c r="X145" s="10"/>
      <c r="Y145" s="10"/>
      <c r="Z145" s="10"/>
    </row>
    <row r="146" spans="1:26">
      <c r="A146" s="40" t="s">
        <v>105</v>
      </c>
      <c r="B146" s="43"/>
      <c r="C146" s="43"/>
      <c r="D146" s="43"/>
      <c r="E146" s="240" t="s">
        <v>87</v>
      </c>
      <c r="F146" s="273" t="s">
        <v>916</v>
      </c>
      <c r="G146" s="274"/>
      <c r="H146" s="275">
        <v>2000</v>
      </c>
      <c r="I146" s="241"/>
      <c r="J146" s="239">
        <v>8000</v>
      </c>
      <c r="K146" s="191" t="s">
        <v>149</v>
      </c>
      <c r="L146" s="1050" t="s">
        <v>871</v>
      </c>
      <c r="M146" s="971" t="s">
        <v>871</v>
      </c>
      <c r="N146" s="10"/>
      <c r="O146" s="10"/>
      <c r="P146" s="10"/>
      <c r="Q146" s="10"/>
      <c r="R146" s="10"/>
      <c r="S146" s="10"/>
      <c r="T146" s="10"/>
      <c r="U146" s="10"/>
      <c r="V146" s="10"/>
      <c r="W146" s="10"/>
      <c r="X146" s="10"/>
      <c r="Y146" s="10"/>
      <c r="Z146" s="10"/>
    </row>
    <row r="147" spans="1:26">
      <c r="A147" s="40" t="s">
        <v>32</v>
      </c>
      <c r="B147" s="33"/>
      <c r="C147" s="43"/>
      <c r="D147" s="43"/>
      <c r="E147" s="240" t="s">
        <v>33</v>
      </c>
      <c r="F147" s="273" t="s">
        <v>916</v>
      </c>
      <c r="G147" s="274"/>
      <c r="H147" s="275">
        <v>10000</v>
      </c>
      <c r="I147" s="241"/>
      <c r="J147" s="239">
        <v>40000</v>
      </c>
      <c r="K147" s="191" t="s">
        <v>149</v>
      </c>
      <c r="L147" s="1050" t="s">
        <v>871</v>
      </c>
      <c r="M147" s="971" t="s">
        <v>871</v>
      </c>
      <c r="N147" s="10"/>
      <c r="O147" s="10"/>
      <c r="P147" s="10"/>
      <c r="Q147" s="10"/>
      <c r="R147" s="10"/>
      <c r="S147" s="10"/>
      <c r="T147" s="10"/>
      <c r="U147" s="10"/>
      <c r="V147" s="10"/>
      <c r="W147" s="10"/>
      <c r="X147" s="10"/>
      <c r="Y147" s="10"/>
      <c r="Z147" s="10"/>
    </row>
    <row r="148" spans="1:26">
      <c r="A148" s="40" t="s">
        <v>106</v>
      </c>
      <c r="B148" s="43"/>
      <c r="C148" s="43"/>
      <c r="D148" s="43"/>
      <c r="E148" s="240" t="s">
        <v>107</v>
      </c>
      <c r="F148" s="273" t="s">
        <v>916</v>
      </c>
      <c r="G148" s="274"/>
      <c r="H148" s="275">
        <v>10000</v>
      </c>
      <c r="I148" s="241"/>
      <c r="J148" s="275">
        <v>40000</v>
      </c>
      <c r="K148" s="191" t="s">
        <v>149</v>
      </c>
      <c r="L148" s="1050" t="s">
        <v>871</v>
      </c>
      <c r="M148" s="971" t="s">
        <v>871</v>
      </c>
      <c r="N148" s="10"/>
      <c r="O148" s="10"/>
      <c r="P148" s="10"/>
      <c r="Q148" s="10"/>
      <c r="R148" s="10"/>
      <c r="S148" s="10"/>
      <c r="T148" s="10"/>
      <c r="U148" s="10"/>
      <c r="V148" s="10"/>
      <c r="W148" s="10"/>
      <c r="X148" s="10"/>
      <c r="Y148" s="10"/>
      <c r="Z148" s="10"/>
    </row>
    <row r="149" spans="1:26">
      <c r="A149" s="40" t="s">
        <v>108</v>
      </c>
      <c r="B149" s="43"/>
      <c r="C149" s="43"/>
      <c r="D149" s="43"/>
      <c r="E149" s="240" t="s">
        <v>109</v>
      </c>
      <c r="F149" s="273" t="s">
        <v>916</v>
      </c>
      <c r="G149" s="274"/>
      <c r="H149" s="275">
        <v>20000</v>
      </c>
      <c r="I149" s="241"/>
      <c r="J149" s="239">
        <v>80000</v>
      </c>
      <c r="K149" s="191" t="s">
        <v>149</v>
      </c>
      <c r="L149" s="1050" t="s">
        <v>871</v>
      </c>
      <c r="M149" s="971" t="s">
        <v>871</v>
      </c>
      <c r="N149" s="10"/>
      <c r="O149" s="10"/>
      <c r="P149" s="10"/>
      <c r="Q149" s="10"/>
      <c r="R149" s="10"/>
      <c r="S149" s="10"/>
      <c r="T149" s="10"/>
      <c r="U149" s="10"/>
      <c r="V149" s="10"/>
      <c r="W149" s="10"/>
      <c r="X149" s="10"/>
      <c r="Y149" s="10"/>
      <c r="Z149" s="10"/>
    </row>
    <row r="150" spans="1:26">
      <c r="A150" s="44"/>
      <c r="B150" s="44"/>
      <c r="C150" s="44"/>
      <c r="D150" s="44"/>
      <c r="E150" s="231" t="s">
        <v>110</v>
      </c>
      <c r="F150" s="244"/>
      <c r="G150" s="722"/>
      <c r="H150" s="243"/>
      <c r="I150" s="243"/>
      <c r="J150" s="243"/>
      <c r="K150" s="979"/>
      <c r="L150" s="1051"/>
      <c r="M150" s="677"/>
      <c r="N150" s="10"/>
      <c r="O150" s="10"/>
      <c r="P150" s="10"/>
      <c r="Q150" s="10"/>
      <c r="R150" s="10"/>
      <c r="S150" s="10"/>
      <c r="T150" s="10"/>
      <c r="U150" s="10"/>
      <c r="V150" s="10"/>
      <c r="W150" s="10"/>
      <c r="X150" s="10"/>
      <c r="Y150" s="10"/>
      <c r="Z150" s="10"/>
    </row>
    <row r="151" spans="1:26">
      <c r="A151" s="21"/>
      <c r="B151" s="13"/>
      <c r="C151" s="13"/>
      <c r="D151" s="13"/>
      <c r="E151" s="29"/>
      <c r="F151" s="256"/>
      <c r="G151" s="722"/>
      <c r="H151" s="195"/>
      <c r="I151" s="195"/>
      <c r="J151" s="195"/>
      <c r="K151" s="173"/>
      <c r="L151" s="1051"/>
      <c r="M151" s="677"/>
      <c r="N151" s="10"/>
      <c r="O151" s="10"/>
      <c r="P151" s="10"/>
      <c r="Q151" s="10"/>
      <c r="R151" s="10"/>
      <c r="S151" s="10"/>
      <c r="T151" s="10"/>
      <c r="U151" s="10"/>
      <c r="V151" s="10"/>
      <c r="W151" s="10"/>
      <c r="X151" s="10"/>
      <c r="Y151" s="10"/>
      <c r="Z151" s="10"/>
    </row>
    <row r="152" spans="1:26">
      <c r="A152" s="21" t="s">
        <v>111</v>
      </c>
      <c r="B152" s="13"/>
      <c r="C152" s="13"/>
      <c r="D152" s="13"/>
      <c r="E152" s="29"/>
      <c r="F152" s="35"/>
      <c r="G152" s="671"/>
      <c r="H152" s="39"/>
      <c r="I152" s="39"/>
      <c r="J152" s="39"/>
      <c r="K152" s="173"/>
      <c r="L152" s="1051"/>
      <c r="M152" s="677"/>
      <c r="N152" s="10"/>
      <c r="O152" s="10"/>
      <c r="P152" s="10"/>
      <c r="Q152" s="10"/>
      <c r="R152" s="10"/>
      <c r="S152" s="10"/>
      <c r="T152" s="10"/>
      <c r="U152" s="10"/>
      <c r="V152" s="10"/>
      <c r="W152" s="10"/>
      <c r="X152" s="10"/>
      <c r="Y152" s="10"/>
      <c r="Z152" s="10"/>
    </row>
    <row r="153" spans="1:26">
      <c r="A153" s="40" t="s">
        <v>101</v>
      </c>
      <c r="B153" s="43"/>
      <c r="C153" s="43"/>
      <c r="D153" s="43"/>
      <c r="E153" s="240" t="s">
        <v>762</v>
      </c>
      <c r="F153" s="273" t="s">
        <v>920</v>
      </c>
      <c r="G153" s="274"/>
      <c r="H153" s="275">
        <v>4000</v>
      </c>
      <c r="I153" s="241"/>
      <c r="J153" s="239">
        <v>16000</v>
      </c>
      <c r="K153" s="191" t="s">
        <v>149</v>
      </c>
      <c r="L153" s="1050" t="s">
        <v>871</v>
      </c>
      <c r="M153" s="971" t="s">
        <v>871</v>
      </c>
      <c r="N153" s="10"/>
      <c r="O153" s="10"/>
      <c r="P153" s="10"/>
      <c r="Q153" s="10"/>
      <c r="R153" s="10"/>
      <c r="S153" s="10"/>
      <c r="T153" s="10"/>
      <c r="U153" s="10"/>
      <c r="V153" s="10"/>
      <c r="W153" s="10"/>
      <c r="X153" s="10"/>
      <c r="Y153" s="10"/>
      <c r="Z153" s="10"/>
    </row>
    <row r="154" spans="1:26">
      <c r="A154" s="40" t="s">
        <v>32</v>
      </c>
      <c r="B154" s="43"/>
      <c r="C154" s="43"/>
      <c r="D154" s="43"/>
      <c r="E154" s="240" t="s">
        <v>33</v>
      </c>
      <c r="F154" s="273" t="s">
        <v>920</v>
      </c>
      <c r="G154" s="274"/>
      <c r="H154" s="275">
        <v>4000</v>
      </c>
      <c r="I154" s="241"/>
      <c r="J154" s="239">
        <v>16000</v>
      </c>
      <c r="K154" s="191" t="s">
        <v>149</v>
      </c>
      <c r="L154" s="1050" t="s">
        <v>871</v>
      </c>
      <c r="M154" s="971" t="s">
        <v>871</v>
      </c>
      <c r="N154" s="10"/>
      <c r="O154" s="10"/>
      <c r="P154" s="10"/>
      <c r="Q154" s="10"/>
      <c r="R154" s="10"/>
      <c r="S154" s="10"/>
      <c r="T154" s="10"/>
      <c r="U154" s="10"/>
      <c r="V154" s="10"/>
      <c r="W154" s="10"/>
      <c r="X154" s="10"/>
      <c r="Y154" s="10"/>
      <c r="Z154" s="10"/>
    </row>
    <row r="155" spans="1:26">
      <c r="A155" s="12"/>
      <c r="B155" s="13"/>
      <c r="C155" s="13"/>
      <c r="D155" s="13"/>
      <c r="E155" s="231" t="s">
        <v>110</v>
      </c>
      <c r="F155" s="256"/>
      <c r="G155" s="279"/>
      <c r="H155" s="38"/>
      <c r="I155" s="38"/>
      <c r="J155" s="249"/>
      <c r="K155" s="34"/>
      <c r="L155" s="1051"/>
      <c r="M155" s="677"/>
      <c r="N155" s="10"/>
      <c r="O155" s="10"/>
      <c r="P155" s="10"/>
      <c r="Q155" s="10"/>
      <c r="R155" s="10"/>
      <c r="S155" s="10"/>
      <c r="T155" s="10"/>
      <c r="U155" s="10"/>
      <c r="V155" s="10"/>
      <c r="W155" s="10"/>
      <c r="X155" s="10"/>
      <c r="Y155" s="10"/>
      <c r="Z155" s="10"/>
    </row>
    <row r="156" spans="1:26">
      <c r="A156" s="12"/>
      <c r="B156" s="13"/>
      <c r="C156" s="13"/>
      <c r="D156" s="13"/>
      <c r="E156" s="202"/>
      <c r="F156" s="256"/>
      <c r="G156" s="279"/>
      <c r="H156" s="38"/>
      <c r="I156" s="38"/>
      <c r="J156" s="249"/>
      <c r="K156" s="34"/>
      <c r="L156" s="1051"/>
      <c r="M156" s="677"/>
      <c r="N156" s="10"/>
      <c r="O156" s="10"/>
      <c r="P156" s="10"/>
      <c r="Q156" s="10"/>
      <c r="R156" s="10"/>
      <c r="S156" s="10"/>
      <c r="T156" s="10"/>
      <c r="U156" s="10"/>
      <c r="V156" s="10"/>
      <c r="W156" s="10"/>
      <c r="X156" s="10"/>
      <c r="Y156" s="10"/>
      <c r="Z156" s="10"/>
    </row>
    <row r="157" spans="1:26">
      <c r="A157" s="21" t="s">
        <v>112</v>
      </c>
      <c r="B157" s="13"/>
      <c r="C157" s="13"/>
      <c r="D157" s="13"/>
      <c r="E157" s="29"/>
      <c r="F157" s="35"/>
      <c r="G157" s="671"/>
      <c r="H157" s="39"/>
      <c r="I157" s="39"/>
      <c r="J157" s="39"/>
      <c r="K157" s="173"/>
      <c r="L157" s="1051"/>
      <c r="M157" s="677"/>
      <c r="N157" s="10"/>
      <c r="O157" s="10"/>
      <c r="P157" s="10"/>
      <c r="Q157" s="10"/>
      <c r="R157" s="10"/>
      <c r="S157" s="10"/>
      <c r="T157" s="10"/>
      <c r="U157" s="10"/>
      <c r="V157" s="10"/>
      <c r="W157" s="10"/>
      <c r="X157" s="10"/>
      <c r="Y157" s="10"/>
      <c r="Z157" s="10"/>
    </row>
    <row r="158" spans="1:26">
      <c r="A158" s="40" t="s">
        <v>803</v>
      </c>
      <c r="B158" s="40"/>
      <c r="C158" s="40"/>
      <c r="D158" s="40"/>
      <c r="E158" s="240" t="s">
        <v>31</v>
      </c>
      <c r="F158" s="236" t="s">
        <v>906</v>
      </c>
      <c r="G158" s="274"/>
      <c r="H158" s="239">
        <v>4000</v>
      </c>
      <c r="I158" s="241"/>
      <c r="J158" s="239">
        <v>16000</v>
      </c>
      <c r="K158" s="191" t="s">
        <v>149</v>
      </c>
      <c r="L158" s="1050" t="s">
        <v>871</v>
      </c>
      <c r="M158" s="971" t="s">
        <v>871</v>
      </c>
      <c r="N158" s="10"/>
      <c r="O158" s="10"/>
      <c r="P158" s="10"/>
      <c r="Q158" s="10"/>
      <c r="R158" s="10"/>
      <c r="S158" s="10"/>
      <c r="T158" s="10"/>
      <c r="U158" s="10"/>
      <c r="V158" s="10"/>
      <c r="W158" s="10"/>
      <c r="X158" s="10"/>
      <c r="Y158" s="10"/>
      <c r="Z158" s="10"/>
    </row>
    <row r="159" spans="1:26">
      <c r="A159" s="40" t="s">
        <v>34</v>
      </c>
      <c r="B159" s="40"/>
      <c r="C159" s="40"/>
      <c r="D159" s="40"/>
      <c r="E159" s="240" t="s">
        <v>16</v>
      </c>
      <c r="F159" s="236" t="s">
        <v>906</v>
      </c>
      <c r="G159" s="274"/>
      <c r="H159" s="239">
        <v>200</v>
      </c>
      <c r="I159" s="241"/>
      <c r="J159" s="239">
        <v>800</v>
      </c>
      <c r="K159" s="191" t="s">
        <v>149</v>
      </c>
      <c r="L159" s="1050" t="s">
        <v>871</v>
      </c>
      <c r="M159" s="971" t="s">
        <v>871</v>
      </c>
      <c r="N159" s="10"/>
      <c r="O159" s="10"/>
      <c r="P159" s="10"/>
      <c r="Q159" s="10"/>
      <c r="R159" s="10"/>
      <c r="S159" s="10"/>
      <c r="T159" s="10"/>
      <c r="U159" s="10"/>
      <c r="V159" s="10"/>
      <c r="W159" s="10"/>
      <c r="X159" s="10"/>
      <c r="Y159" s="10"/>
      <c r="Z159" s="10"/>
    </row>
    <row r="160" spans="1:26" ht="15">
      <c r="A160" s="40" t="s">
        <v>766</v>
      </c>
      <c r="B160" s="40"/>
      <c r="C160" s="40"/>
      <c r="D160" s="40"/>
      <c r="E160" s="240" t="s">
        <v>19</v>
      </c>
      <c r="F160" s="236" t="s">
        <v>906</v>
      </c>
      <c r="G160" s="274"/>
      <c r="H160" s="239">
        <v>400</v>
      </c>
      <c r="I160" s="241"/>
      <c r="J160" s="239">
        <v>1600</v>
      </c>
      <c r="K160" s="191" t="s">
        <v>149</v>
      </c>
      <c r="L160" s="1050" t="s">
        <v>871</v>
      </c>
      <c r="M160" s="971" t="s">
        <v>871</v>
      </c>
      <c r="N160" s="10"/>
      <c r="O160" s="10"/>
      <c r="P160" s="10"/>
      <c r="Q160" s="10"/>
      <c r="R160" s="10"/>
      <c r="S160" s="10"/>
      <c r="T160" s="10"/>
      <c r="U160" s="10"/>
      <c r="V160" s="10"/>
      <c r="W160" s="10"/>
      <c r="X160" s="10"/>
      <c r="Y160" s="10"/>
      <c r="Z160" s="10"/>
    </row>
    <row r="161" spans="1:26" ht="15">
      <c r="A161" s="40" t="s">
        <v>774</v>
      </c>
      <c r="B161" s="40"/>
      <c r="C161" s="40"/>
      <c r="D161" s="40"/>
      <c r="E161" s="240" t="s">
        <v>19</v>
      </c>
      <c r="F161" s="236" t="s">
        <v>906</v>
      </c>
      <c r="G161" s="274"/>
      <c r="H161" s="239">
        <v>1000</v>
      </c>
      <c r="I161" s="241"/>
      <c r="J161" s="239">
        <v>4000</v>
      </c>
      <c r="K161" s="191" t="s">
        <v>149</v>
      </c>
      <c r="L161" s="1050" t="s">
        <v>871</v>
      </c>
      <c r="M161" s="971" t="s">
        <v>871</v>
      </c>
      <c r="N161" s="10"/>
      <c r="O161" s="10"/>
      <c r="P161" s="10"/>
      <c r="Q161" s="10"/>
      <c r="R161" s="10"/>
      <c r="S161" s="10"/>
      <c r="T161" s="10"/>
      <c r="U161" s="10"/>
      <c r="V161" s="10"/>
      <c r="W161" s="10"/>
      <c r="X161" s="10"/>
      <c r="Y161" s="10"/>
      <c r="Z161" s="10"/>
    </row>
    <row r="162" spans="1:26">
      <c r="A162" s="44"/>
      <c r="B162" s="44"/>
      <c r="C162" s="44"/>
      <c r="D162" s="44"/>
      <c r="E162" s="231" t="s">
        <v>110</v>
      </c>
      <c r="F162" s="244"/>
      <c r="G162" s="722"/>
      <c r="H162" s="243"/>
      <c r="I162" s="243"/>
      <c r="J162" s="243"/>
      <c r="K162" s="34"/>
      <c r="L162" s="1051"/>
      <c r="M162" s="677"/>
      <c r="N162" s="10"/>
      <c r="O162" s="10"/>
      <c r="P162" s="10"/>
      <c r="Q162" s="10"/>
      <c r="R162" s="10"/>
      <c r="S162" s="10"/>
      <c r="T162" s="10"/>
      <c r="U162" s="10"/>
      <c r="V162" s="10"/>
      <c r="W162" s="10"/>
      <c r="X162" s="10"/>
      <c r="Y162" s="10"/>
      <c r="Z162" s="10"/>
    </row>
    <row r="163" spans="1:26">
      <c r="A163" s="12"/>
      <c r="B163" s="12"/>
      <c r="C163" s="12"/>
      <c r="D163" s="12"/>
      <c r="E163" s="202"/>
      <c r="F163" s="256"/>
      <c r="G163" s="421"/>
      <c r="H163" s="249"/>
      <c r="I163" s="491"/>
      <c r="J163" s="249"/>
      <c r="K163" s="34"/>
      <c r="L163" s="1051"/>
      <c r="M163" s="677"/>
      <c r="N163" s="10"/>
      <c r="O163" s="10"/>
      <c r="P163" s="10"/>
      <c r="Q163" s="10"/>
      <c r="R163" s="10"/>
      <c r="S163" s="10"/>
      <c r="T163" s="10"/>
      <c r="U163" s="10"/>
      <c r="V163" s="10"/>
      <c r="W163" s="10"/>
      <c r="X163" s="10"/>
      <c r="Y163" s="10"/>
      <c r="Z163" s="10"/>
    </row>
    <row r="164" spans="1:26">
      <c r="A164" s="21" t="s">
        <v>776</v>
      </c>
      <c r="B164" s="13"/>
      <c r="C164" s="13"/>
      <c r="D164" s="13"/>
      <c r="E164" s="29"/>
      <c r="F164" s="35"/>
      <c r="G164" s="671"/>
      <c r="H164" s="39"/>
      <c r="I164" s="39"/>
      <c r="J164" s="39"/>
      <c r="K164" s="173"/>
      <c r="L164" s="1051"/>
      <c r="M164" s="677"/>
      <c r="N164" s="10"/>
      <c r="O164" s="10"/>
      <c r="P164" s="10"/>
      <c r="Q164" s="10"/>
      <c r="R164" s="10"/>
      <c r="S164" s="10"/>
      <c r="T164" s="10"/>
      <c r="U164" s="10"/>
      <c r="V164" s="10"/>
      <c r="W164" s="10"/>
      <c r="X164" s="10"/>
      <c r="Y164" s="10"/>
      <c r="Z164" s="10"/>
    </row>
    <row r="165" spans="1:26">
      <c r="A165" s="21" t="s">
        <v>113</v>
      </c>
      <c r="B165" s="13"/>
      <c r="C165" s="13"/>
      <c r="D165" s="13"/>
      <c r="E165" s="29"/>
      <c r="F165" s="35"/>
      <c r="G165" s="671"/>
      <c r="H165" s="39"/>
      <c r="I165" s="39"/>
      <c r="J165" s="39"/>
      <c r="K165" s="173"/>
      <c r="L165" s="1051"/>
      <c r="M165" s="677"/>
      <c r="N165" s="10"/>
      <c r="O165" s="10"/>
      <c r="P165" s="10"/>
      <c r="Q165" s="10"/>
      <c r="R165" s="10"/>
      <c r="S165" s="10"/>
      <c r="T165" s="10"/>
      <c r="U165" s="10"/>
      <c r="V165" s="10"/>
      <c r="W165" s="10"/>
      <c r="X165" s="10"/>
      <c r="Y165" s="10"/>
      <c r="Z165" s="10"/>
    </row>
    <row r="166" spans="1:26">
      <c r="A166" s="12" t="s">
        <v>101</v>
      </c>
      <c r="B166" s="13"/>
      <c r="C166" s="13"/>
      <c r="D166" s="13"/>
      <c r="E166" s="206" t="s">
        <v>31</v>
      </c>
      <c r="F166" s="207" t="s">
        <v>906</v>
      </c>
      <c r="G166" s="208"/>
      <c r="H166" s="209">
        <v>4000</v>
      </c>
      <c r="I166" s="210"/>
      <c r="J166" s="209">
        <v>16000</v>
      </c>
      <c r="K166" s="191" t="s">
        <v>149</v>
      </c>
      <c r="L166" s="1050" t="s">
        <v>871</v>
      </c>
      <c r="M166" s="971" t="s">
        <v>871</v>
      </c>
      <c r="N166" s="10"/>
      <c r="O166" s="10"/>
      <c r="P166" s="10"/>
      <c r="Q166" s="10"/>
      <c r="R166" s="10"/>
      <c r="S166" s="10"/>
      <c r="T166" s="10"/>
      <c r="U166" s="10"/>
      <c r="V166" s="10"/>
      <c r="W166" s="10"/>
      <c r="X166" s="10"/>
      <c r="Y166" s="10"/>
      <c r="Z166" s="10"/>
    </row>
    <row r="167" spans="1:26">
      <c r="A167" s="12"/>
      <c r="B167" s="13"/>
      <c r="C167" s="13"/>
      <c r="D167" s="13"/>
      <c r="E167" s="29"/>
      <c r="F167" s="256"/>
      <c r="G167" s="421"/>
      <c r="H167" s="249"/>
      <c r="I167" s="491"/>
      <c r="J167" s="249"/>
      <c r="K167" s="34"/>
      <c r="L167" s="1051"/>
      <c r="M167" s="677"/>
      <c r="N167" s="10"/>
      <c r="O167" s="10"/>
      <c r="P167" s="10"/>
      <c r="Q167" s="10"/>
      <c r="R167" s="10"/>
      <c r="S167" s="10"/>
      <c r="T167" s="10"/>
      <c r="U167" s="10"/>
      <c r="V167" s="10"/>
      <c r="W167" s="10"/>
      <c r="X167" s="10"/>
      <c r="Y167" s="10"/>
      <c r="Z167" s="10"/>
    </row>
    <row r="168" spans="1:26">
      <c r="A168" s="21" t="s">
        <v>655</v>
      </c>
      <c r="B168" s="13"/>
      <c r="C168" s="13"/>
      <c r="D168" s="13"/>
      <c r="E168" s="29"/>
      <c r="F168" s="35"/>
      <c r="G168" s="671"/>
      <c r="H168" s="39"/>
      <c r="I168" s="39"/>
      <c r="J168" s="39"/>
      <c r="K168" s="173"/>
      <c r="L168" s="1051"/>
      <c r="M168" s="677"/>
      <c r="N168" s="10"/>
      <c r="O168" s="10"/>
      <c r="P168" s="10"/>
      <c r="Q168" s="10"/>
      <c r="R168" s="10"/>
      <c r="S168" s="10"/>
      <c r="T168" s="10"/>
      <c r="U168" s="10"/>
      <c r="V168" s="10"/>
      <c r="W168" s="10"/>
      <c r="X168" s="10"/>
      <c r="Y168" s="10"/>
      <c r="Z168" s="10"/>
    </row>
    <row r="169" spans="1:26">
      <c r="A169" s="12" t="s">
        <v>114</v>
      </c>
      <c r="B169" s="13"/>
      <c r="C169" s="13"/>
      <c r="D169" s="48"/>
      <c r="E169" s="210" t="s">
        <v>654</v>
      </c>
      <c r="F169" s="207" t="s">
        <v>906</v>
      </c>
      <c r="G169" s="208"/>
      <c r="H169" s="209">
        <v>8000</v>
      </c>
      <c r="I169" s="210"/>
      <c r="J169" s="209">
        <v>20000</v>
      </c>
      <c r="K169" s="191" t="s">
        <v>149</v>
      </c>
      <c r="L169" s="1050" t="s">
        <v>871</v>
      </c>
      <c r="M169" s="971" t="s">
        <v>871</v>
      </c>
      <c r="N169" s="10"/>
      <c r="O169" s="10"/>
      <c r="P169" s="10"/>
      <c r="Q169" s="10"/>
      <c r="R169" s="10"/>
      <c r="S169" s="10"/>
      <c r="T169" s="10"/>
      <c r="U169" s="10"/>
      <c r="V169" s="10"/>
      <c r="W169" s="10"/>
      <c r="X169" s="10"/>
      <c r="Y169" s="10"/>
      <c r="Z169" s="10"/>
    </row>
    <row r="170" spans="1:26">
      <c r="A170" s="12"/>
      <c r="B170" s="13"/>
      <c r="C170" s="13"/>
      <c r="D170" s="13"/>
      <c r="E170" s="29"/>
      <c r="F170" s="256"/>
      <c r="G170" s="421"/>
      <c r="H170" s="249"/>
      <c r="I170" s="491"/>
      <c r="J170" s="249"/>
      <c r="K170" s="34"/>
      <c r="L170" s="1051"/>
      <c r="M170" s="677"/>
      <c r="N170" s="10"/>
      <c r="O170" s="10"/>
      <c r="P170" s="10"/>
      <c r="Q170" s="10"/>
      <c r="R170" s="10"/>
      <c r="S170" s="10"/>
      <c r="T170" s="10"/>
      <c r="U170" s="10"/>
      <c r="V170" s="10"/>
      <c r="W170" s="10"/>
      <c r="X170" s="10"/>
      <c r="Y170" s="10"/>
      <c r="Z170" s="10"/>
    </row>
    <row r="171" spans="1:26">
      <c r="A171" s="21" t="s">
        <v>115</v>
      </c>
      <c r="B171" s="13"/>
      <c r="C171" s="13"/>
      <c r="D171" s="13"/>
      <c r="E171" s="29"/>
      <c r="F171" s="35"/>
      <c r="G171" s="671"/>
      <c r="H171" s="39"/>
      <c r="I171" s="39"/>
      <c r="J171" s="39"/>
      <c r="K171" s="173"/>
      <c r="L171" s="1051"/>
      <c r="M171" s="677"/>
      <c r="N171" s="10"/>
      <c r="O171" s="10"/>
      <c r="P171" s="10"/>
      <c r="Q171" s="10"/>
      <c r="R171" s="10"/>
      <c r="S171" s="10"/>
      <c r="T171" s="10"/>
      <c r="U171" s="10"/>
      <c r="V171" s="10"/>
      <c r="W171" s="10"/>
      <c r="X171" s="10"/>
      <c r="Y171" s="10"/>
      <c r="Z171" s="10"/>
    </row>
    <row r="172" spans="1:26">
      <c r="A172" s="12" t="s">
        <v>116</v>
      </c>
      <c r="B172" s="13"/>
      <c r="C172" s="13"/>
      <c r="D172" s="13"/>
      <c r="E172" s="210" t="s">
        <v>654</v>
      </c>
      <c r="F172" s="207" t="s">
        <v>906</v>
      </c>
      <c r="G172" s="208"/>
      <c r="H172" s="209">
        <v>8000</v>
      </c>
      <c r="I172" s="210"/>
      <c r="J172" s="209">
        <v>20000</v>
      </c>
      <c r="K172" s="191" t="s">
        <v>149</v>
      </c>
      <c r="L172" s="1050" t="s">
        <v>871</v>
      </c>
      <c r="M172" s="971" t="s">
        <v>871</v>
      </c>
      <c r="N172" s="10"/>
      <c r="O172" s="10"/>
      <c r="P172" s="10"/>
      <c r="Q172" s="10"/>
      <c r="R172" s="10"/>
      <c r="S172" s="10"/>
      <c r="T172" s="10"/>
      <c r="U172" s="10"/>
      <c r="V172" s="10"/>
      <c r="W172" s="10"/>
      <c r="X172" s="10"/>
      <c r="Y172" s="10"/>
      <c r="Z172" s="10"/>
    </row>
    <row r="173" spans="1:26">
      <c r="A173" s="12" t="s">
        <v>117</v>
      </c>
      <c r="B173" s="13"/>
      <c r="C173" s="13"/>
      <c r="D173" s="13"/>
      <c r="E173" s="210" t="s">
        <v>654</v>
      </c>
      <c r="F173" s="207" t="s">
        <v>906</v>
      </c>
      <c r="G173" s="208"/>
      <c r="H173" s="209">
        <v>4000</v>
      </c>
      <c r="I173" s="210"/>
      <c r="J173" s="209">
        <v>20000</v>
      </c>
      <c r="K173" s="191" t="s">
        <v>149</v>
      </c>
      <c r="L173" s="1050" t="s">
        <v>871</v>
      </c>
      <c r="M173" s="971" t="s">
        <v>871</v>
      </c>
      <c r="N173" s="10"/>
      <c r="O173" s="10"/>
      <c r="P173" s="10"/>
      <c r="Q173" s="10"/>
      <c r="R173" s="10"/>
      <c r="S173" s="10"/>
      <c r="T173" s="10"/>
      <c r="U173" s="10"/>
      <c r="V173" s="10"/>
      <c r="W173" s="10"/>
      <c r="X173" s="10"/>
      <c r="Y173" s="10"/>
      <c r="Z173" s="10"/>
    </row>
    <row r="174" spans="1:26">
      <c r="A174" s="12" t="s">
        <v>118</v>
      </c>
      <c r="B174" s="13"/>
      <c r="C174" s="13"/>
      <c r="D174" s="13"/>
      <c r="E174" s="210" t="s">
        <v>654</v>
      </c>
      <c r="F174" s="207" t="s">
        <v>906</v>
      </c>
      <c r="G174" s="208"/>
      <c r="H174" s="209">
        <v>40000</v>
      </c>
      <c r="I174" s="210"/>
      <c r="J174" s="209">
        <v>20000</v>
      </c>
      <c r="K174" s="191" t="s">
        <v>149</v>
      </c>
      <c r="L174" s="1050" t="s">
        <v>871</v>
      </c>
      <c r="M174" s="971" t="s">
        <v>871</v>
      </c>
      <c r="N174" s="10"/>
      <c r="O174" s="10"/>
      <c r="P174" s="10"/>
      <c r="Q174" s="10"/>
      <c r="R174" s="10"/>
      <c r="S174" s="10"/>
      <c r="T174" s="10"/>
      <c r="U174" s="10"/>
      <c r="V174" s="10"/>
      <c r="W174" s="10"/>
      <c r="X174" s="10"/>
      <c r="Y174" s="10"/>
      <c r="Z174" s="10"/>
    </row>
    <row r="175" spans="1:26">
      <c r="A175" s="12"/>
      <c r="B175" s="13"/>
      <c r="C175" s="13"/>
      <c r="D175" s="13"/>
      <c r="E175" s="544"/>
      <c r="F175" s="256"/>
      <c r="G175" s="421"/>
      <c r="H175" s="249"/>
      <c r="I175" s="491"/>
      <c r="J175" s="249"/>
      <c r="K175" s="34"/>
      <c r="L175" s="1051"/>
      <c r="M175" s="677"/>
      <c r="N175" s="10"/>
      <c r="O175" s="10"/>
      <c r="P175" s="10"/>
      <c r="Q175" s="10"/>
      <c r="R175" s="10"/>
      <c r="S175" s="10"/>
      <c r="T175" s="10"/>
      <c r="U175" s="10"/>
      <c r="V175" s="10"/>
      <c r="W175" s="10"/>
      <c r="X175" s="10"/>
      <c r="Y175" s="10"/>
      <c r="Z175" s="10"/>
    </row>
    <row r="176" spans="1:26">
      <c r="A176" s="21" t="s">
        <v>119</v>
      </c>
      <c r="B176" s="13"/>
      <c r="C176" s="13"/>
      <c r="D176" s="13"/>
      <c r="E176" s="544"/>
      <c r="F176" s="35"/>
      <c r="G176" s="671"/>
      <c r="H176" s="39"/>
      <c r="I176" s="39"/>
      <c r="J176" s="39"/>
      <c r="K176" s="173"/>
      <c r="L176" s="1051"/>
      <c r="M176" s="677"/>
      <c r="N176" s="10"/>
      <c r="O176" s="10"/>
      <c r="P176" s="10"/>
      <c r="Q176" s="10"/>
      <c r="R176" s="10"/>
      <c r="S176" s="10"/>
      <c r="T176" s="10"/>
      <c r="U176" s="10"/>
      <c r="V176" s="10"/>
      <c r="W176" s="10"/>
      <c r="X176" s="10"/>
      <c r="Y176" s="10"/>
      <c r="Z176" s="10"/>
    </row>
    <row r="177" spans="1:26">
      <c r="A177" s="40" t="s">
        <v>120</v>
      </c>
      <c r="B177" s="43"/>
      <c r="C177" s="43"/>
      <c r="D177" s="43"/>
      <c r="E177" s="241" t="s">
        <v>654</v>
      </c>
      <c r="F177" s="236" t="s">
        <v>906</v>
      </c>
      <c r="G177" s="208"/>
      <c r="H177" s="239">
        <v>100</v>
      </c>
      <c r="I177" s="241"/>
      <c r="J177" s="239">
        <v>400</v>
      </c>
      <c r="K177" s="191" t="s">
        <v>149</v>
      </c>
      <c r="L177" s="1050" t="s">
        <v>871</v>
      </c>
      <c r="M177" s="971" t="s">
        <v>871</v>
      </c>
      <c r="N177" s="10"/>
      <c r="O177" s="10"/>
      <c r="P177" s="10"/>
      <c r="Q177" s="10"/>
      <c r="R177" s="10"/>
      <c r="S177" s="10"/>
      <c r="T177" s="10"/>
      <c r="U177" s="10"/>
      <c r="V177" s="10"/>
      <c r="W177" s="10"/>
      <c r="X177" s="10"/>
      <c r="Y177" s="10"/>
      <c r="Z177" s="10"/>
    </row>
    <row r="178" spans="1:26">
      <c r="A178" s="40"/>
      <c r="B178" s="43"/>
      <c r="C178" s="43"/>
      <c r="D178" s="43"/>
      <c r="E178" s="230"/>
      <c r="F178" s="231"/>
      <c r="G178" s="421"/>
      <c r="H178" s="233"/>
      <c r="I178" s="234"/>
      <c r="J178" s="233"/>
      <c r="K178" s="34"/>
      <c r="L178" s="1051"/>
      <c r="M178" s="677"/>
      <c r="N178" s="10"/>
      <c r="O178" s="10"/>
      <c r="P178" s="10"/>
      <c r="Q178" s="10"/>
      <c r="R178" s="10"/>
      <c r="S178" s="10"/>
      <c r="T178" s="10"/>
      <c r="U178" s="10"/>
      <c r="V178" s="10"/>
      <c r="W178" s="10"/>
      <c r="X178" s="10"/>
      <c r="Y178" s="10"/>
      <c r="Z178" s="10"/>
    </row>
    <row r="179" spans="1:26" s="95" customFormat="1" ht="15" thickBot="1">
      <c r="A179" s="40"/>
      <c r="B179" s="43"/>
      <c r="C179" s="43"/>
      <c r="D179" s="43"/>
      <c r="E179" s="230"/>
      <c r="F179" s="231"/>
      <c r="G179" s="421"/>
      <c r="H179" s="1103" t="s">
        <v>98</v>
      </c>
      <c r="I179" s="1103"/>
      <c r="J179" s="1103"/>
      <c r="K179" s="1103"/>
      <c r="L179" s="1099">
        <f>SUM(M142:M177)</f>
        <v>0</v>
      </c>
      <c r="M179" s="1100"/>
      <c r="N179" s="10"/>
      <c r="O179" s="10"/>
      <c r="P179" s="10"/>
      <c r="Q179" s="10"/>
      <c r="R179" s="10"/>
      <c r="S179" s="10"/>
      <c r="T179" s="10"/>
      <c r="U179" s="10"/>
      <c r="V179" s="10"/>
      <c r="W179" s="10"/>
      <c r="X179" s="10"/>
      <c r="Y179" s="10"/>
      <c r="Z179" s="10"/>
    </row>
    <row r="180" spans="1:26" s="95" customFormat="1">
      <c r="A180" s="40"/>
      <c r="B180" s="43"/>
      <c r="C180" s="43"/>
      <c r="D180" s="43"/>
      <c r="E180" s="230"/>
      <c r="F180" s="231"/>
      <c r="G180" s="421"/>
      <c r="H180" s="1013"/>
      <c r="I180" s="1013"/>
      <c r="J180" s="1013"/>
      <c r="K180" s="1013"/>
      <c r="L180" s="1054"/>
      <c r="M180" s="991"/>
      <c r="N180" s="10"/>
      <c r="O180" s="10"/>
      <c r="P180" s="10"/>
      <c r="Q180" s="10"/>
      <c r="R180" s="10"/>
      <c r="S180" s="10"/>
      <c r="T180" s="10"/>
      <c r="U180" s="10"/>
      <c r="V180" s="10"/>
      <c r="W180" s="10"/>
      <c r="X180" s="10"/>
      <c r="Y180" s="10"/>
      <c r="Z180" s="10"/>
    </row>
    <row r="181" spans="1:26">
      <c r="A181" s="21" t="s">
        <v>121</v>
      </c>
      <c r="B181" s="13"/>
      <c r="C181" s="13"/>
      <c r="D181" s="13"/>
      <c r="E181" s="202"/>
      <c r="F181" s="256"/>
      <c r="G181" s="421"/>
      <c r="L181" s="1055"/>
    </row>
    <row r="182" spans="1:26">
      <c r="A182" s="21" t="s">
        <v>122</v>
      </c>
      <c r="B182" s="13"/>
      <c r="C182" s="13"/>
      <c r="D182" s="13"/>
      <c r="E182" s="29"/>
      <c r="F182" s="256"/>
      <c r="G182" s="421"/>
      <c r="H182" s="249"/>
      <c r="I182" s="249"/>
      <c r="J182" s="249"/>
      <c r="K182" s="34"/>
      <c r="L182" s="1055"/>
    </row>
    <row r="183" spans="1:26">
      <c r="A183" s="21" t="s">
        <v>123</v>
      </c>
      <c r="B183" s="13"/>
      <c r="C183" s="13"/>
      <c r="D183" s="13"/>
      <c r="E183" s="29"/>
      <c r="F183" s="256"/>
      <c r="G183" s="421"/>
      <c r="H183" s="249"/>
      <c r="I183" s="249"/>
      <c r="J183" s="249"/>
      <c r="K183" s="34"/>
      <c r="L183" s="1055"/>
    </row>
    <row r="184" spans="1:26">
      <c r="A184" s="12" t="s">
        <v>75</v>
      </c>
      <c r="B184" s="13"/>
      <c r="C184" s="13"/>
      <c r="D184" s="13"/>
      <c r="E184" s="206" t="s">
        <v>31</v>
      </c>
      <c r="F184" s="207" t="s">
        <v>124</v>
      </c>
      <c r="G184" s="488"/>
      <c r="H184" s="1135" t="s">
        <v>647</v>
      </c>
      <c r="I184" s="1136"/>
      <c r="J184" s="282" t="s">
        <v>308</v>
      </c>
      <c r="K184" s="191" t="s">
        <v>149</v>
      </c>
      <c r="L184" s="1050" t="s">
        <v>871</v>
      </c>
      <c r="M184" s="971" t="s">
        <v>871</v>
      </c>
    </row>
    <row r="185" spans="1:26">
      <c r="A185" s="12" t="s">
        <v>125</v>
      </c>
      <c r="B185" s="13"/>
      <c r="C185" s="13"/>
      <c r="D185" s="13"/>
      <c r="E185" s="206" t="s">
        <v>31</v>
      </c>
      <c r="F185" s="207" t="s">
        <v>124</v>
      </c>
      <c r="G185" s="488"/>
      <c r="H185" s="1137"/>
      <c r="I185" s="1138"/>
      <c r="J185" s="282" t="s">
        <v>308</v>
      </c>
      <c r="K185" s="191" t="s">
        <v>149</v>
      </c>
      <c r="L185" s="1050" t="s">
        <v>871</v>
      </c>
      <c r="M185" s="971" t="s">
        <v>871</v>
      </c>
    </row>
    <row r="186" spans="1:26">
      <c r="A186" s="12" t="s">
        <v>102</v>
      </c>
      <c r="B186" s="33"/>
      <c r="C186" s="13"/>
      <c r="D186" s="13"/>
      <c r="E186" s="206" t="s">
        <v>126</v>
      </c>
      <c r="F186" s="207" t="s">
        <v>124</v>
      </c>
      <c r="G186" s="488"/>
      <c r="H186" s="1137"/>
      <c r="I186" s="1138"/>
      <c r="J186" s="282" t="s">
        <v>308</v>
      </c>
      <c r="K186" s="191" t="s">
        <v>149</v>
      </c>
      <c r="L186" s="1050" t="s">
        <v>871</v>
      </c>
      <c r="M186" s="971" t="s">
        <v>871</v>
      </c>
    </row>
    <row r="187" spans="1:26">
      <c r="A187" s="12" t="s">
        <v>127</v>
      </c>
      <c r="B187" s="49"/>
      <c r="C187" s="50"/>
      <c r="D187" s="50"/>
      <c r="E187" s="206" t="s">
        <v>128</v>
      </c>
      <c r="F187" s="207" t="s">
        <v>124</v>
      </c>
      <c r="G187" s="488"/>
      <c r="H187" s="1137"/>
      <c r="I187" s="1138"/>
      <c r="J187" s="282" t="s">
        <v>308</v>
      </c>
      <c r="K187" s="191" t="s">
        <v>149</v>
      </c>
      <c r="L187" s="1050" t="s">
        <v>871</v>
      </c>
      <c r="M187" s="971" t="s">
        <v>871</v>
      </c>
    </row>
    <row r="188" spans="1:26">
      <c r="A188" s="12" t="s">
        <v>129</v>
      </c>
      <c r="B188" s="33"/>
      <c r="C188" s="13"/>
      <c r="D188" s="13"/>
      <c r="E188" s="206" t="s">
        <v>130</v>
      </c>
      <c r="F188" s="207" t="s">
        <v>124</v>
      </c>
      <c r="G188" s="488"/>
      <c r="H188" s="1137"/>
      <c r="I188" s="1138"/>
      <c r="J188" s="282" t="s">
        <v>308</v>
      </c>
      <c r="K188" s="191" t="s">
        <v>149</v>
      </c>
      <c r="L188" s="1050" t="s">
        <v>871</v>
      </c>
      <c r="M188" s="971" t="s">
        <v>871</v>
      </c>
    </row>
    <row r="189" spans="1:26">
      <c r="A189" s="12" t="s">
        <v>131</v>
      </c>
      <c r="B189" s="33"/>
      <c r="C189" s="13"/>
      <c r="D189" s="13"/>
      <c r="E189" s="206" t="s">
        <v>107</v>
      </c>
      <c r="F189" s="207" t="s">
        <v>124</v>
      </c>
      <c r="G189" s="488"/>
      <c r="H189" s="1137"/>
      <c r="I189" s="1138"/>
      <c r="J189" s="282" t="s">
        <v>308</v>
      </c>
      <c r="K189" s="191" t="s">
        <v>149</v>
      </c>
      <c r="L189" s="1050" t="s">
        <v>871</v>
      </c>
      <c r="M189" s="971" t="s">
        <v>871</v>
      </c>
    </row>
    <row r="190" spans="1:26">
      <c r="A190" s="12" t="s">
        <v>132</v>
      </c>
      <c r="B190" s="33"/>
      <c r="C190" s="13"/>
      <c r="D190" s="13"/>
      <c r="E190" s="206" t="s">
        <v>133</v>
      </c>
      <c r="F190" s="207" t="s">
        <v>124</v>
      </c>
      <c r="G190" s="488"/>
      <c r="H190" s="1137"/>
      <c r="I190" s="1138"/>
      <c r="J190" s="282" t="s">
        <v>308</v>
      </c>
      <c r="K190" s="191" t="s">
        <v>149</v>
      </c>
      <c r="L190" s="1050" t="s">
        <v>871</v>
      </c>
      <c r="M190" s="971" t="s">
        <v>871</v>
      </c>
    </row>
    <row r="191" spans="1:26">
      <c r="A191" s="12" t="s">
        <v>134</v>
      </c>
      <c r="B191" s="13"/>
      <c r="C191" s="13"/>
      <c r="D191" s="13"/>
      <c r="E191" s="206" t="s">
        <v>135</v>
      </c>
      <c r="F191" s="207" t="s">
        <v>124</v>
      </c>
      <c r="G191" s="488"/>
      <c r="H191" s="1139"/>
      <c r="I191" s="1140"/>
      <c r="J191" s="282" t="s">
        <v>308</v>
      </c>
      <c r="K191" s="191" t="s">
        <v>149</v>
      </c>
      <c r="L191" s="1050" t="s">
        <v>871</v>
      </c>
      <c r="M191" s="971" t="s">
        <v>871</v>
      </c>
    </row>
    <row r="192" spans="1:26">
      <c r="A192" s="21"/>
      <c r="B192" s="13"/>
      <c r="C192" s="13"/>
      <c r="D192" s="13"/>
      <c r="E192" s="283" t="s">
        <v>807</v>
      </c>
      <c r="F192" s="256"/>
      <c r="G192" s="421"/>
      <c r="H192" s="249"/>
      <c r="I192" s="249"/>
      <c r="J192" s="249"/>
      <c r="K192" s="34"/>
      <c r="L192" s="1055"/>
    </row>
    <row r="193" spans="1:13">
      <c r="A193" s="21"/>
      <c r="B193" s="13"/>
      <c r="C193" s="13"/>
      <c r="D193" s="13"/>
      <c r="E193" s="283" t="s">
        <v>805</v>
      </c>
      <c r="F193" s="256"/>
      <c r="G193" s="421"/>
      <c r="H193" s="249"/>
      <c r="I193" s="249"/>
      <c r="J193" s="249"/>
      <c r="K193" s="34"/>
      <c r="L193" s="1055"/>
    </row>
    <row r="194" spans="1:13">
      <c r="A194" s="21"/>
      <c r="B194" s="13"/>
      <c r="C194" s="13"/>
      <c r="D194" s="13"/>
      <c r="E194" s="283"/>
      <c r="F194" s="256"/>
      <c r="G194" s="421"/>
      <c r="H194" s="249"/>
      <c r="I194" s="249"/>
      <c r="J194" s="249"/>
      <c r="K194" s="34"/>
      <c r="L194" s="1055"/>
    </row>
    <row r="195" spans="1:13">
      <c r="A195" s="21" t="s">
        <v>136</v>
      </c>
      <c r="B195" s="13"/>
      <c r="C195" s="13"/>
      <c r="D195" s="13"/>
      <c r="E195" s="29"/>
      <c r="F195" s="256"/>
      <c r="G195" s="421"/>
      <c r="H195" s="249"/>
      <c r="I195" s="249"/>
      <c r="J195" s="249"/>
      <c r="K195" s="34"/>
      <c r="L195" s="1055"/>
    </row>
    <row r="196" spans="1:13">
      <c r="A196" s="12" t="s">
        <v>137</v>
      </c>
      <c r="B196" s="13"/>
      <c r="C196" s="13"/>
      <c r="D196" s="13"/>
      <c r="E196" s="206" t="s">
        <v>138</v>
      </c>
      <c r="F196" s="207" t="s">
        <v>124</v>
      </c>
      <c r="G196" s="488"/>
      <c r="H196" s="1135" t="s">
        <v>647</v>
      </c>
      <c r="I196" s="1136"/>
      <c r="J196" s="207">
        <v>4000</v>
      </c>
      <c r="K196" s="191" t="s">
        <v>149</v>
      </c>
      <c r="L196" s="1056" t="s">
        <v>871</v>
      </c>
      <c r="M196" s="971" t="s">
        <v>871</v>
      </c>
    </row>
    <row r="197" spans="1:13">
      <c r="A197" s="12" t="s">
        <v>139</v>
      </c>
      <c r="B197" s="13"/>
      <c r="C197" s="13"/>
      <c r="D197" s="13"/>
      <c r="E197" s="206" t="s">
        <v>140</v>
      </c>
      <c r="F197" s="207" t="s">
        <v>124</v>
      </c>
      <c r="G197" s="488"/>
      <c r="H197" s="1137"/>
      <c r="I197" s="1138"/>
      <c r="J197" s="207">
        <v>4000</v>
      </c>
      <c r="K197" s="191" t="s">
        <v>149</v>
      </c>
      <c r="L197" s="1056" t="s">
        <v>871</v>
      </c>
      <c r="M197" s="971" t="s">
        <v>871</v>
      </c>
    </row>
    <row r="198" spans="1:13">
      <c r="A198" s="12" t="s">
        <v>141</v>
      </c>
      <c r="B198" s="13"/>
      <c r="C198" s="13"/>
      <c r="D198" s="13"/>
      <c r="E198" s="206" t="s">
        <v>142</v>
      </c>
      <c r="F198" s="207" t="s">
        <v>124</v>
      </c>
      <c r="G198" s="488"/>
      <c r="H198" s="1137"/>
      <c r="I198" s="1138"/>
      <c r="J198" s="207">
        <v>4000</v>
      </c>
      <c r="K198" s="191" t="s">
        <v>149</v>
      </c>
      <c r="L198" s="1056" t="s">
        <v>871</v>
      </c>
      <c r="M198" s="971" t="s">
        <v>871</v>
      </c>
    </row>
    <row r="199" spans="1:13">
      <c r="A199" s="12" t="s">
        <v>143</v>
      </c>
      <c r="B199" s="13"/>
      <c r="C199" s="13"/>
      <c r="D199" s="13"/>
      <c r="E199" s="206" t="s">
        <v>144</v>
      </c>
      <c r="F199" s="207" t="s">
        <v>124</v>
      </c>
      <c r="G199" s="488"/>
      <c r="H199" s="1139"/>
      <c r="I199" s="1140"/>
      <c r="J199" s="207">
        <v>4000</v>
      </c>
      <c r="K199" s="191" t="s">
        <v>149</v>
      </c>
      <c r="L199" s="1056" t="s">
        <v>871</v>
      </c>
      <c r="M199" s="971" t="s">
        <v>871</v>
      </c>
    </row>
    <row r="200" spans="1:13">
      <c r="A200" s="13"/>
      <c r="B200" s="13"/>
      <c r="C200" s="13"/>
      <c r="D200" s="13"/>
      <c r="E200" s="283" t="s">
        <v>807</v>
      </c>
      <c r="F200" s="256"/>
      <c r="G200" s="421"/>
      <c r="H200" s="249"/>
      <c r="I200" s="249"/>
      <c r="J200" s="249"/>
      <c r="K200" s="34"/>
      <c r="L200" s="1055"/>
    </row>
    <row r="201" spans="1:13">
      <c r="A201" s="13"/>
      <c r="B201" s="13"/>
      <c r="C201" s="13"/>
      <c r="D201" s="13"/>
      <c r="E201" s="29"/>
      <c r="F201" s="35"/>
      <c r="G201" s="421"/>
      <c r="H201" s="249"/>
      <c r="I201" s="244"/>
      <c r="J201" s="249"/>
      <c r="K201" s="34"/>
      <c r="L201" s="1055"/>
    </row>
    <row r="202" spans="1:13">
      <c r="A202" s="21" t="s">
        <v>145</v>
      </c>
      <c r="B202" s="13"/>
      <c r="C202" s="13"/>
      <c r="D202" s="13"/>
      <c r="E202" s="29"/>
      <c r="F202" s="256"/>
      <c r="G202" s="421"/>
      <c r="H202" s="249"/>
      <c r="I202" s="249"/>
      <c r="J202" s="249"/>
      <c r="K202" s="34"/>
      <c r="L202" s="1055"/>
    </row>
    <row r="203" spans="1:13">
      <c r="A203" s="12" t="s">
        <v>146</v>
      </c>
      <c r="B203" s="13"/>
      <c r="C203" s="13"/>
      <c r="D203" s="13"/>
      <c r="E203" s="206" t="s">
        <v>147</v>
      </c>
      <c r="F203" s="207" t="s">
        <v>148</v>
      </c>
      <c r="G203" s="208"/>
      <c r="H203" s="209">
        <v>1000</v>
      </c>
      <c r="I203" s="210"/>
      <c r="J203" s="209">
        <v>4000</v>
      </c>
      <c r="K203" s="191" t="s">
        <v>149</v>
      </c>
      <c r="L203" s="1056" t="s">
        <v>871</v>
      </c>
      <c r="M203" s="971" t="s">
        <v>871</v>
      </c>
    </row>
    <row r="204" spans="1:13">
      <c r="A204" s="12" t="s">
        <v>75</v>
      </c>
      <c r="B204" s="13"/>
      <c r="C204" s="13"/>
      <c r="D204" s="13"/>
      <c r="E204" s="206" t="s">
        <v>150</v>
      </c>
      <c r="F204" s="207" t="s">
        <v>148</v>
      </c>
      <c r="G204" s="208"/>
      <c r="H204" s="209">
        <v>1000</v>
      </c>
      <c r="I204" s="210"/>
      <c r="J204" s="209">
        <v>4000</v>
      </c>
      <c r="K204" s="191" t="s">
        <v>149</v>
      </c>
      <c r="L204" s="1056" t="s">
        <v>871</v>
      </c>
      <c r="M204" s="971" t="s">
        <v>871</v>
      </c>
    </row>
    <row r="205" spans="1:13">
      <c r="A205" s="12" t="s">
        <v>151</v>
      </c>
      <c r="B205" s="13"/>
      <c r="C205" s="13"/>
      <c r="D205" s="13"/>
      <c r="E205" s="206" t="s">
        <v>152</v>
      </c>
      <c r="F205" s="207" t="s">
        <v>148</v>
      </c>
      <c r="G205" s="208"/>
      <c r="H205" s="209">
        <v>1000</v>
      </c>
      <c r="I205" s="210"/>
      <c r="J205" s="209">
        <v>4000</v>
      </c>
      <c r="K205" s="191" t="s">
        <v>149</v>
      </c>
      <c r="L205" s="1056" t="s">
        <v>871</v>
      </c>
      <c r="M205" s="971" t="s">
        <v>871</v>
      </c>
    </row>
    <row r="206" spans="1:13">
      <c r="A206" s="12" t="s">
        <v>153</v>
      </c>
      <c r="B206" s="13"/>
      <c r="C206" s="13"/>
      <c r="D206" s="13"/>
      <c r="E206" s="206" t="s">
        <v>154</v>
      </c>
      <c r="F206" s="207" t="s">
        <v>148</v>
      </c>
      <c r="G206" s="208"/>
      <c r="H206" s="209">
        <v>1000</v>
      </c>
      <c r="I206" s="210"/>
      <c r="J206" s="209">
        <v>4000</v>
      </c>
      <c r="K206" s="191" t="s">
        <v>149</v>
      </c>
      <c r="L206" s="1056" t="s">
        <v>871</v>
      </c>
      <c r="M206" s="971" t="s">
        <v>871</v>
      </c>
    </row>
    <row r="207" spans="1:13">
      <c r="A207" s="12" t="s">
        <v>155</v>
      </c>
      <c r="B207" s="13"/>
      <c r="C207" s="13"/>
      <c r="D207" s="13"/>
      <c r="E207" s="206" t="s">
        <v>156</v>
      </c>
      <c r="F207" s="207" t="s">
        <v>148</v>
      </c>
      <c r="G207" s="208"/>
      <c r="H207" s="209">
        <v>1000</v>
      </c>
      <c r="I207" s="210"/>
      <c r="J207" s="209">
        <v>4000</v>
      </c>
      <c r="K207" s="191" t="s">
        <v>149</v>
      </c>
      <c r="L207" s="1056" t="s">
        <v>871</v>
      </c>
      <c r="M207" s="971" t="s">
        <v>871</v>
      </c>
    </row>
    <row r="208" spans="1:13">
      <c r="A208" s="13"/>
      <c r="B208" s="13"/>
      <c r="C208" s="13"/>
      <c r="D208" s="13"/>
      <c r="E208" s="29"/>
      <c r="F208" s="35"/>
      <c r="G208" s="421"/>
      <c r="H208" s="249"/>
      <c r="I208" s="244"/>
      <c r="J208" s="249"/>
      <c r="K208" s="34"/>
      <c r="L208" s="1055"/>
    </row>
    <row r="209" spans="1:13">
      <c r="A209" s="21" t="s">
        <v>157</v>
      </c>
      <c r="B209" s="13"/>
      <c r="C209" s="13"/>
      <c r="D209" s="13"/>
      <c r="E209" s="29"/>
      <c r="F209" s="256"/>
      <c r="G209" s="421"/>
      <c r="H209" s="249"/>
      <c r="I209" s="249"/>
      <c r="J209" s="249"/>
      <c r="K209" s="34"/>
      <c r="L209" s="1055"/>
    </row>
    <row r="210" spans="1:13">
      <c r="A210" s="12" t="s">
        <v>158</v>
      </c>
      <c r="B210" s="13"/>
      <c r="C210" s="13"/>
      <c r="D210" s="13"/>
      <c r="E210" s="29"/>
      <c r="F210" s="256"/>
      <c r="G210" s="421"/>
      <c r="H210" s="249"/>
      <c r="I210" s="249"/>
      <c r="J210" s="249"/>
      <c r="K210" s="34"/>
      <c r="L210" s="1055"/>
    </row>
    <row r="211" spans="1:13">
      <c r="A211" s="12" t="s">
        <v>159</v>
      </c>
      <c r="B211" s="13"/>
      <c r="C211" s="13"/>
      <c r="D211" s="13"/>
      <c r="E211" s="206" t="s">
        <v>154</v>
      </c>
      <c r="F211" s="207" t="s">
        <v>148</v>
      </c>
      <c r="G211" s="208"/>
      <c r="H211" s="209">
        <v>1000</v>
      </c>
      <c r="I211" s="210"/>
      <c r="J211" s="209">
        <v>4000</v>
      </c>
      <c r="K211" s="191" t="s">
        <v>149</v>
      </c>
      <c r="L211" s="1056" t="s">
        <v>871</v>
      </c>
      <c r="M211" s="971" t="s">
        <v>871</v>
      </c>
    </row>
    <row r="212" spans="1:13">
      <c r="A212" s="12" t="s">
        <v>777</v>
      </c>
      <c r="B212" s="13"/>
      <c r="C212" s="13"/>
      <c r="D212" s="13"/>
      <c r="E212" s="206" t="s">
        <v>156</v>
      </c>
      <c r="F212" s="207" t="s">
        <v>148</v>
      </c>
      <c r="G212" s="208"/>
      <c r="H212" s="209">
        <v>1000</v>
      </c>
      <c r="I212" s="210"/>
      <c r="J212" s="209">
        <v>4000</v>
      </c>
      <c r="K212" s="191" t="s">
        <v>149</v>
      </c>
      <c r="L212" s="1056" t="s">
        <v>871</v>
      </c>
      <c r="M212" s="971" t="s">
        <v>871</v>
      </c>
    </row>
    <row r="213" spans="1:13">
      <c r="A213" s="12" t="s">
        <v>160</v>
      </c>
      <c r="B213" s="13"/>
      <c r="C213" s="13"/>
      <c r="D213" s="13"/>
      <c r="E213" s="206" t="s">
        <v>161</v>
      </c>
      <c r="F213" s="207" t="s">
        <v>148</v>
      </c>
      <c r="G213" s="208"/>
      <c r="H213" s="209">
        <v>1000</v>
      </c>
      <c r="I213" s="210"/>
      <c r="J213" s="209">
        <v>4000</v>
      </c>
      <c r="K213" s="191" t="s">
        <v>149</v>
      </c>
      <c r="L213" s="1056" t="s">
        <v>871</v>
      </c>
      <c r="M213" s="971" t="s">
        <v>871</v>
      </c>
    </row>
    <row r="214" spans="1:13">
      <c r="A214" s="12" t="s">
        <v>656</v>
      </c>
      <c r="B214" s="13"/>
      <c r="C214" s="13"/>
      <c r="D214" s="13"/>
      <c r="E214" s="206" t="s">
        <v>163</v>
      </c>
      <c r="F214" s="207" t="s">
        <v>148</v>
      </c>
      <c r="G214" s="208"/>
      <c r="H214" s="209">
        <v>1000</v>
      </c>
      <c r="I214" s="210"/>
      <c r="J214" s="209">
        <v>4000</v>
      </c>
      <c r="K214" s="191" t="s">
        <v>149</v>
      </c>
      <c r="L214" s="1056" t="s">
        <v>871</v>
      </c>
      <c r="M214" s="971" t="s">
        <v>871</v>
      </c>
    </row>
    <row r="215" spans="1:13" ht="27.75" customHeight="1">
      <c r="A215" s="1199" t="s">
        <v>710</v>
      </c>
      <c r="B215" s="1130"/>
      <c r="C215" s="1130"/>
      <c r="D215" s="1131"/>
      <c r="E215" s="286" t="s">
        <v>164</v>
      </c>
      <c r="F215" s="207" t="s">
        <v>920</v>
      </c>
      <c r="G215" s="488"/>
      <c r="H215" s="282">
        <v>200</v>
      </c>
      <c r="I215" s="304"/>
      <c r="J215" s="282">
        <v>400</v>
      </c>
      <c r="K215" s="191" t="s">
        <v>149</v>
      </c>
      <c r="L215" s="1056" t="s">
        <v>871</v>
      </c>
      <c r="M215" s="971" t="s">
        <v>871</v>
      </c>
    </row>
    <row r="216" spans="1:13">
      <c r="A216" s="12"/>
      <c r="B216" s="13"/>
      <c r="C216" s="13"/>
      <c r="D216" s="13"/>
      <c r="E216" s="202"/>
      <c r="F216" s="256"/>
      <c r="G216" s="421"/>
      <c r="H216" s="38"/>
      <c r="I216" s="38"/>
      <c r="J216" s="249"/>
      <c r="K216" s="34"/>
      <c r="L216" s="1055"/>
    </row>
    <row r="217" spans="1:13">
      <c r="A217" s="21" t="s">
        <v>165</v>
      </c>
      <c r="B217" s="13"/>
      <c r="C217" s="13"/>
      <c r="D217" s="13"/>
      <c r="E217" s="29"/>
      <c r="F217" s="256"/>
      <c r="G217" s="421"/>
      <c r="H217" s="249"/>
      <c r="I217" s="249"/>
      <c r="J217" s="249"/>
      <c r="K217" s="34"/>
      <c r="L217" s="1055"/>
    </row>
    <row r="218" spans="1:13">
      <c r="A218" s="21" t="s">
        <v>166</v>
      </c>
      <c r="B218" s="13"/>
      <c r="C218" s="13"/>
      <c r="D218" s="13"/>
      <c r="E218" s="29"/>
      <c r="F218" s="256"/>
      <c r="G218" s="421"/>
      <c r="H218" s="249"/>
      <c r="I218" s="249"/>
      <c r="J218" s="249"/>
      <c r="K218" s="34"/>
      <c r="L218" s="1055"/>
    </row>
    <row r="219" spans="1:13">
      <c r="A219" s="12" t="s">
        <v>75</v>
      </c>
      <c r="B219" s="13"/>
      <c r="C219" s="13"/>
      <c r="D219" s="13"/>
      <c r="E219" s="206" t="s">
        <v>31</v>
      </c>
      <c r="F219" s="207" t="s">
        <v>124</v>
      </c>
      <c r="G219" s="488"/>
      <c r="H219" s="1135" t="s">
        <v>647</v>
      </c>
      <c r="I219" s="1136"/>
      <c r="J219" s="282" t="s">
        <v>308</v>
      </c>
      <c r="K219" s="191" t="s">
        <v>149</v>
      </c>
      <c r="L219" s="1056" t="s">
        <v>871</v>
      </c>
      <c r="M219" s="971" t="s">
        <v>871</v>
      </c>
    </row>
    <row r="220" spans="1:13">
      <c r="A220" s="12" t="s">
        <v>125</v>
      </c>
      <c r="B220" s="13"/>
      <c r="C220" s="13"/>
      <c r="D220" s="13"/>
      <c r="E220" s="206" t="s">
        <v>31</v>
      </c>
      <c r="F220" s="207" t="s">
        <v>124</v>
      </c>
      <c r="G220" s="488"/>
      <c r="H220" s="1137"/>
      <c r="I220" s="1138"/>
      <c r="J220" s="282" t="s">
        <v>308</v>
      </c>
      <c r="K220" s="191" t="s">
        <v>149</v>
      </c>
      <c r="L220" s="1056" t="s">
        <v>871</v>
      </c>
      <c r="M220" s="971" t="s">
        <v>871</v>
      </c>
    </row>
    <row r="221" spans="1:13">
      <c r="A221" s="12" t="s">
        <v>102</v>
      </c>
      <c r="B221" s="33"/>
      <c r="C221" s="13"/>
      <c r="D221" s="13"/>
      <c r="E221" s="206" t="s">
        <v>126</v>
      </c>
      <c r="F221" s="207" t="s">
        <v>124</v>
      </c>
      <c r="G221" s="488"/>
      <c r="H221" s="1137"/>
      <c r="I221" s="1138"/>
      <c r="J221" s="282" t="s">
        <v>308</v>
      </c>
      <c r="K221" s="191" t="s">
        <v>149</v>
      </c>
      <c r="L221" s="1056" t="s">
        <v>871</v>
      </c>
      <c r="M221" s="971" t="s">
        <v>871</v>
      </c>
    </row>
    <row r="222" spans="1:13">
      <c r="A222" s="12" t="s">
        <v>127</v>
      </c>
      <c r="B222" s="49"/>
      <c r="C222" s="50"/>
      <c r="D222" s="50"/>
      <c r="E222" s="206" t="s">
        <v>167</v>
      </c>
      <c r="F222" s="207" t="s">
        <v>124</v>
      </c>
      <c r="G222" s="488"/>
      <c r="H222" s="1137"/>
      <c r="I222" s="1138"/>
      <c r="J222" s="282" t="s">
        <v>308</v>
      </c>
      <c r="K222" s="191" t="s">
        <v>149</v>
      </c>
      <c r="L222" s="1056" t="s">
        <v>871</v>
      </c>
      <c r="M222" s="971" t="s">
        <v>871</v>
      </c>
    </row>
    <row r="223" spans="1:13">
      <c r="A223" s="12" t="s">
        <v>129</v>
      </c>
      <c r="B223" s="33"/>
      <c r="C223" s="13"/>
      <c r="D223" s="13"/>
      <c r="E223" s="206" t="s">
        <v>130</v>
      </c>
      <c r="F223" s="207" t="s">
        <v>124</v>
      </c>
      <c r="G223" s="488"/>
      <c r="H223" s="1137"/>
      <c r="I223" s="1138"/>
      <c r="J223" s="282" t="s">
        <v>308</v>
      </c>
      <c r="K223" s="191" t="s">
        <v>149</v>
      </c>
      <c r="L223" s="1056" t="s">
        <v>871</v>
      </c>
      <c r="M223" s="971" t="s">
        <v>871</v>
      </c>
    </row>
    <row r="224" spans="1:13">
      <c r="A224" s="12" t="s">
        <v>131</v>
      </c>
      <c r="B224" s="33"/>
      <c r="C224" s="13"/>
      <c r="D224" s="13"/>
      <c r="E224" s="206" t="s">
        <v>107</v>
      </c>
      <c r="F224" s="207" t="s">
        <v>124</v>
      </c>
      <c r="G224" s="488"/>
      <c r="H224" s="1137"/>
      <c r="I224" s="1138"/>
      <c r="J224" s="282" t="s">
        <v>308</v>
      </c>
      <c r="K224" s="191" t="s">
        <v>149</v>
      </c>
      <c r="L224" s="1056" t="s">
        <v>871</v>
      </c>
      <c r="M224" s="971" t="s">
        <v>871</v>
      </c>
    </row>
    <row r="225" spans="1:13">
      <c r="A225" s="12" t="s">
        <v>134</v>
      </c>
      <c r="B225" s="13"/>
      <c r="C225" s="13"/>
      <c r="D225" s="13"/>
      <c r="E225" s="206" t="s">
        <v>135</v>
      </c>
      <c r="F225" s="207" t="s">
        <v>124</v>
      </c>
      <c r="G225" s="488"/>
      <c r="H225" s="1137"/>
      <c r="I225" s="1138"/>
      <c r="J225" s="282" t="s">
        <v>308</v>
      </c>
      <c r="K225" s="191" t="s">
        <v>149</v>
      </c>
      <c r="L225" s="1056" t="s">
        <v>871</v>
      </c>
      <c r="M225" s="971" t="s">
        <v>871</v>
      </c>
    </row>
    <row r="226" spans="1:13">
      <c r="A226" s="12" t="s">
        <v>168</v>
      </c>
      <c r="B226" s="13"/>
      <c r="C226" s="13"/>
      <c r="D226" s="13"/>
      <c r="E226" s="206" t="s">
        <v>169</v>
      </c>
      <c r="F226" s="207" t="s">
        <v>124</v>
      </c>
      <c r="G226" s="488"/>
      <c r="H226" s="1137"/>
      <c r="I226" s="1138"/>
      <c r="J226" s="282" t="s">
        <v>308</v>
      </c>
      <c r="K226" s="191" t="s">
        <v>149</v>
      </c>
      <c r="L226" s="1056" t="s">
        <v>871</v>
      </c>
      <c r="M226" s="971" t="s">
        <v>871</v>
      </c>
    </row>
    <row r="227" spans="1:13">
      <c r="A227" s="12" t="s">
        <v>170</v>
      </c>
      <c r="B227" s="13"/>
      <c r="C227" s="13"/>
      <c r="D227" s="13"/>
      <c r="E227" s="206" t="s">
        <v>171</v>
      </c>
      <c r="F227" s="207" t="s">
        <v>124</v>
      </c>
      <c r="G227" s="488"/>
      <c r="H227" s="1139"/>
      <c r="I227" s="1140"/>
      <c r="J227" s="282" t="s">
        <v>308</v>
      </c>
      <c r="K227" s="191" t="s">
        <v>149</v>
      </c>
      <c r="L227" s="1056" t="s">
        <v>871</v>
      </c>
      <c r="M227" s="971" t="s">
        <v>871</v>
      </c>
    </row>
    <row r="228" spans="1:13">
      <c r="A228" s="12"/>
      <c r="B228" s="13"/>
      <c r="C228" s="13"/>
      <c r="D228" s="13"/>
      <c r="E228" s="283" t="s">
        <v>807</v>
      </c>
      <c r="F228" s="256"/>
      <c r="G228" s="421"/>
      <c r="H228" s="249"/>
      <c r="I228" s="491"/>
      <c r="J228" s="249"/>
      <c r="K228" s="34"/>
      <c r="L228" s="1055"/>
    </row>
    <row r="229" spans="1:13">
      <c r="A229" s="12"/>
      <c r="B229" s="13"/>
      <c r="C229" s="13"/>
      <c r="D229" s="13"/>
      <c r="E229" s="283" t="s">
        <v>805</v>
      </c>
      <c r="F229" s="256"/>
      <c r="G229" s="421"/>
      <c r="H229" s="249"/>
      <c r="I229" s="491"/>
      <c r="J229" s="249"/>
      <c r="K229" s="34"/>
      <c r="L229" s="1055"/>
    </row>
    <row r="230" spans="1:13">
      <c r="A230" s="21" t="s">
        <v>172</v>
      </c>
      <c r="B230" s="13"/>
      <c r="C230" s="13"/>
      <c r="D230" s="13"/>
      <c r="E230" s="29"/>
      <c r="F230" s="256"/>
      <c r="G230" s="421"/>
      <c r="H230" s="249"/>
      <c r="I230" s="249"/>
      <c r="J230" s="249"/>
      <c r="K230" s="34"/>
      <c r="L230" s="1055"/>
    </row>
    <row r="231" spans="1:13">
      <c r="A231" s="12" t="s">
        <v>137</v>
      </c>
      <c r="B231" s="13"/>
      <c r="C231" s="13"/>
      <c r="D231" s="13"/>
      <c r="E231" s="206" t="s">
        <v>138</v>
      </c>
      <c r="F231" s="207" t="s">
        <v>148</v>
      </c>
      <c r="G231" s="488"/>
      <c r="H231" s="1135" t="s">
        <v>647</v>
      </c>
      <c r="I231" s="1136"/>
      <c r="J231" s="207">
        <v>4000</v>
      </c>
      <c r="K231" s="191" t="s">
        <v>149</v>
      </c>
      <c r="L231" s="1056" t="s">
        <v>871</v>
      </c>
      <c r="M231" s="971" t="s">
        <v>871</v>
      </c>
    </row>
    <row r="232" spans="1:13">
      <c r="A232" s="12" t="s">
        <v>139</v>
      </c>
      <c r="B232" s="13"/>
      <c r="C232" s="13"/>
      <c r="D232" s="13"/>
      <c r="E232" s="206" t="s">
        <v>140</v>
      </c>
      <c r="F232" s="207" t="s">
        <v>148</v>
      </c>
      <c r="G232" s="488"/>
      <c r="H232" s="1137"/>
      <c r="I232" s="1138"/>
      <c r="J232" s="207">
        <v>4000</v>
      </c>
      <c r="K232" s="191" t="s">
        <v>149</v>
      </c>
      <c r="L232" s="1056" t="s">
        <v>871</v>
      </c>
      <c r="M232" s="971" t="s">
        <v>871</v>
      </c>
    </row>
    <row r="233" spans="1:13">
      <c r="A233" s="12" t="s">
        <v>141</v>
      </c>
      <c r="B233" s="13"/>
      <c r="C233" s="13"/>
      <c r="D233" s="13"/>
      <c r="E233" s="206" t="s">
        <v>142</v>
      </c>
      <c r="F233" s="207" t="s">
        <v>148</v>
      </c>
      <c r="G233" s="488"/>
      <c r="H233" s="1137"/>
      <c r="I233" s="1138"/>
      <c r="J233" s="207">
        <v>4000</v>
      </c>
      <c r="K233" s="191" t="s">
        <v>149</v>
      </c>
      <c r="L233" s="1056" t="s">
        <v>871</v>
      </c>
      <c r="M233" s="971" t="s">
        <v>871</v>
      </c>
    </row>
    <row r="234" spans="1:13">
      <c r="A234" s="12" t="s">
        <v>143</v>
      </c>
      <c r="B234" s="13"/>
      <c r="C234" s="13"/>
      <c r="D234" s="13"/>
      <c r="E234" s="206" t="s">
        <v>144</v>
      </c>
      <c r="F234" s="207" t="s">
        <v>148</v>
      </c>
      <c r="G234" s="488"/>
      <c r="H234" s="1139"/>
      <c r="I234" s="1140"/>
      <c r="J234" s="207">
        <v>4000</v>
      </c>
      <c r="K234" s="191" t="s">
        <v>149</v>
      </c>
      <c r="L234" s="1056" t="s">
        <v>871</v>
      </c>
      <c r="M234" s="971" t="s">
        <v>871</v>
      </c>
    </row>
    <row r="235" spans="1:13">
      <c r="A235" s="12"/>
      <c r="B235" s="13"/>
      <c r="C235" s="13"/>
      <c r="D235" s="13"/>
      <c r="E235" s="283" t="s">
        <v>807</v>
      </c>
      <c r="F235" s="256"/>
      <c r="G235" s="670"/>
      <c r="H235" s="303"/>
      <c r="I235" s="303"/>
      <c r="J235" s="256"/>
      <c r="K235" s="34"/>
      <c r="L235" s="1055"/>
    </row>
    <row r="236" spans="1:13">
      <c r="A236" s="12"/>
      <c r="B236" s="13"/>
      <c r="C236" s="13"/>
      <c r="D236" s="13"/>
      <c r="E236" s="283"/>
      <c r="F236" s="256"/>
      <c r="G236" s="670"/>
      <c r="H236" s="303"/>
      <c r="I236" s="303"/>
      <c r="J236" s="256"/>
      <c r="K236" s="34"/>
      <c r="L236" s="1055"/>
    </row>
    <row r="237" spans="1:13">
      <c r="A237" s="98" t="s">
        <v>811</v>
      </c>
      <c r="B237" s="13"/>
      <c r="C237" s="13"/>
      <c r="D237" s="29"/>
      <c r="F237" s="35"/>
      <c r="G237" s="421"/>
      <c r="H237" s="249"/>
      <c r="I237" s="244"/>
      <c r="J237" s="249"/>
      <c r="K237" s="34"/>
      <c r="L237" s="1055"/>
    </row>
    <row r="238" spans="1:13" ht="15" customHeight="1">
      <c r="A238" s="12" t="s">
        <v>173</v>
      </c>
      <c r="B238" s="13"/>
      <c r="C238" s="13"/>
      <c r="D238" s="13"/>
      <c r="E238" s="206" t="s">
        <v>174</v>
      </c>
      <c r="F238" s="207" t="s">
        <v>148</v>
      </c>
      <c r="G238" s="488"/>
      <c r="H238" s="1117" t="s">
        <v>808</v>
      </c>
      <c r="I238" s="1118"/>
      <c r="J238" s="282" t="s">
        <v>201</v>
      </c>
      <c r="K238" s="191" t="s">
        <v>149</v>
      </c>
      <c r="L238" s="1056" t="s">
        <v>871</v>
      </c>
      <c r="M238" s="971" t="s">
        <v>871</v>
      </c>
    </row>
    <row r="239" spans="1:13">
      <c r="A239" s="12" t="s">
        <v>176</v>
      </c>
      <c r="B239" s="13"/>
      <c r="C239" s="13"/>
      <c r="D239" s="13"/>
      <c r="E239" s="206" t="s">
        <v>177</v>
      </c>
      <c r="F239" s="207" t="s">
        <v>148</v>
      </c>
      <c r="G239" s="488"/>
      <c r="H239" s="1119"/>
      <c r="I239" s="1120"/>
      <c r="J239" s="282" t="s">
        <v>201</v>
      </c>
      <c r="K239" s="191" t="s">
        <v>149</v>
      </c>
      <c r="L239" s="1056" t="s">
        <v>871</v>
      </c>
      <c r="M239" s="971" t="s">
        <v>871</v>
      </c>
    </row>
    <row r="240" spans="1:13">
      <c r="A240" s="12" t="s">
        <v>178</v>
      </c>
      <c r="B240" s="13"/>
      <c r="C240" s="13"/>
      <c r="D240" s="13"/>
      <c r="E240" s="206" t="s">
        <v>179</v>
      </c>
      <c r="F240" s="207" t="s">
        <v>148</v>
      </c>
      <c r="G240" s="488"/>
      <c r="H240" s="1121"/>
      <c r="I240" s="1122"/>
      <c r="J240" s="282" t="s">
        <v>201</v>
      </c>
      <c r="K240" s="191" t="s">
        <v>149</v>
      </c>
      <c r="L240" s="1056" t="s">
        <v>871</v>
      </c>
      <c r="M240" s="971" t="s">
        <v>871</v>
      </c>
    </row>
    <row r="241" spans="1:13">
      <c r="A241" s="12"/>
      <c r="B241" s="13"/>
      <c r="C241" s="13"/>
      <c r="D241" s="13"/>
      <c r="E241" s="283" t="s">
        <v>807</v>
      </c>
      <c r="F241" s="256"/>
      <c r="G241" s="670"/>
      <c r="H241" s="653"/>
      <c r="I241" s="653"/>
      <c r="J241" s="256"/>
      <c r="K241" s="34"/>
      <c r="L241" s="1055"/>
    </row>
    <row r="242" spans="1:13">
      <c r="A242" s="12"/>
      <c r="B242" s="13"/>
      <c r="C242" s="13"/>
      <c r="D242" s="13"/>
      <c r="E242" s="283" t="s">
        <v>823</v>
      </c>
      <c r="F242" s="256"/>
      <c r="G242" s="670"/>
      <c r="H242" s="653"/>
      <c r="I242" s="653"/>
      <c r="J242" s="256"/>
      <c r="K242" s="34"/>
      <c r="L242" s="1055"/>
    </row>
    <row r="243" spans="1:13">
      <c r="A243" s="13"/>
      <c r="B243" s="13"/>
      <c r="C243" s="13"/>
      <c r="D243" s="33"/>
      <c r="E243" s="283"/>
      <c r="F243" s="35"/>
      <c r="G243" s="421"/>
      <c r="H243" s="249"/>
      <c r="I243" s="244"/>
      <c r="J243" s="249"/>
      <c r="K243" s="34"/>
      <c r="L243" s="1055"/>
    </row>
    <row r="244" spans="1:13">
      <c r="A244" s="21" t="s">
        <v>180</v>
      </c>
      <c r="B244" s="13"/>
      <c r="C244" s="13"/>
      <c r="D244" s="13"/>
      <c r="E244" s="29"/>
      <c r="F244" s="256"/>
      <c r="G244" s="421"/>
      <c r="H244" s="249"/>
      <c r="I244" s="249"/>
      <c r="J244" s="249"/>
      <c r="K244" s="34"/>
      <c r="L244" s="1055"/>
    </row>
    <row r="245" spans="1:13">
      <c r="A245" s="12" t="s">
        <v>146</v>
      </c>
      <c r="B245" s="13"/>
      <c r="C245" s="13"/>
      <c r="D245" s="13"/>
      <c r="E245" s="206" t="s">
        <v>147</v>
      </c>
      <c r="F245" s="207" t="s">
        <v>148</v>
      </c>
      <c r="G245" s="208"/>
      <c r="H245" s="209">
        <v>1000</v>
      </c>
      <c r="I245" s="210"/>
      <c r="J245" s="209">
        <v>4000</v>
      </c>
      <c r="K245" s="191" t="s">
        <v>149</v>
      </c>
      <c r="L245" s="1056" t="s">
        <v>871</v>
      </c>
      <c r="M245" s="971" t="s">
        <v>871</v>
      </c>
    </row>
    <row r="246" spans="1:13">
      <c r="A246" s="12" t="s">
        <v>75</v>
      </c>
      <c r="B246" s="13"/>
      <c r="C246" s="13"/>
      <c r="D246" s="13"/>
      <c r="E246" s="206" t="s">
        <v>150</v>
      </c>
      <c r="F246" s="207" t="s">
        <v>148</v>
      </c>
      <c r="G246" s="208"/>
      <c r="H246" s="209">
        <v>1000</v>
      </c>
      <c r="I246" s="210"/>
      <c r="J246" s="209">
        <v>4000</v>
      </c>
      <c r="K246" s="191" t="s">
        <v>149</v>
      </c>
      <c r="L246" s="1056" t="s">
        <v>871</v>
      </c>
      <c r="M246" s="971" t="s">
        <v>871</v>
      </c>
    </row>
    <row r="247" spans="1:13">
      <c r="A247" s="12" t="s">
        <v>151</v>
      </c>
      <c r="B247" s="13"/>
      <c r="C247" s="13"/>
      <c r="D247" s="13"/>
      <c r="E247" s="206" t="s">
        <v>152</v>
      </c>
      <c r="F247" s="207" t="s">
        <v>148</v>
      </c>
      <c r="G247" s="208"/>
      <c r="H247" s="209">
        <v>1000</v>
      </c>
      <c r="I247" s="210"/>
      <c r="J247" s="209">
        <v>4000</v>
      </c>
      <c r="K247" s="191" t="s">
        <v>149</v>
      </c>
      <c r="L247" s="1056" t="s">
        <v>871</v>
      </c>
      <c r="M247" s="971" t="s">
        <v>871</v>
      </c>
    </row>
    <row r="248" spans="1:13">
      <c r="A248" s="12" t="s">
        <v>153</v>
      </c>
      <c r="B248" s="13"/>
      <c r="C248" s="13"/>
      <c r="D248" s="13"/>
      <c r="E248" s="206" t="s">
        <v>154</v>
      </c>
      <c r="F248" s="207" t="s">
        <v>148</v>
      </c>
      <c r="G248" s="208"/>
      <c r="H248" s="209">
        <v>1000</v>
      </c>
      <c r="I248" s="210"/>
      <c r="J248" s="209">
        <v>4000</v>
      </c>
      <c r="K248" s="191" t="s">
        <v>149</v>
      </c>
      <c r="L248" s="1056" t="s">
        <v>871</v>
      </c>
      <c r="M248" s="971" t="s">
        <v>871</v>
      </c>
    </row>
    <row r="249" spans="1:13">
      <c r="A249" s="12" t="s">
        <v>155</v>
      </c>
      <c r="B249" s="13"/>
      <c r="C249" s="13"/>
      <c r="D249" s="13"/>
      <c r="E249" s="206" t="s">
        <v>156</v>
      </c>
      <c r="F249" s="207" t="s">
        <v>148</v>
      </c>
      <c r="G249" s="208"/>
      <c r="H249" s="209">
        <v>1000</v>
      </c>
      <c r="I249" s="210"/>
      <c r="J249" s="209">
        <v>4000</v>
      </c>
      <c r="K249" s="191" t="s">
        <v>149</v>
      </c>
      <c r="L249" s="1056" t="s">
        <v>871</v>
      </c>
      <c r="M249" s="971" t="s">
        <v>871</v>
      </c>
    </row>
    <row r="250" spans="1:13" ht="23.4" customHeight="1">
      <c r="A250" s="52" t="s">
        <v>181</v>
      </c>
      <c r="B250" s="53"/>
      <c r="C250" s="53"/>
      <c r="D250" s="53"/>
      <c r="E250" s="286" t="s">
        <v>182</v>
      </c>
      <c r="F250" s="207" t="s">
        <v>148</v>
      </c>
      <c r="G250" s="724"/>
      <c r="H250" s="1189" t="s">
        <v>647</v>
      </c>
      <c r="I250" s="1190"/>
      <c r="J250" s="282">
        <v>8000</v>
      </c>
      <c r="K250" s="191" t="s">
        <v>149</v>
      </c>
      <c r="L250" s="1056" t="s">
        <v>871</v>
      </c>
      <c r="M250" s="971" t="s">
        <v>871</v>
      </c>
    </row>
    <row r="251" spans="1:13">
      <c r="A251" s="13"/>
      <c r="B251" s="13"/>
      <c r="C251" s="13"/>
      <c r="D251" s="13"/>
      <c r="E251" s="283" t="s">
        <v>807</v>
      </c>
      <c r="F251" s="35"/>
      <c r="G251" s="421"/>
      <c r="H251" s="249"/>
      <c r="I251" s="244"/>
      <c r="J251" s="249"/>
      <c r="K251" s="34"/>
      <c r="L251" s="1055"/>
    </row>
    <row r="252" spans="1:13">
      <c r="A252" s="13"/>
      <c r="B252" s="13"/>
      <c r="C252" s="13"/>
      <c r="D252" s="13"/>
      <c r="E252" s="283"/>
      <c r="F252" s="35"/>
      <c r="G252" s="421"/>
      <c r="H252" s="249"/>
      <c r="I252" s="244"/>
      <c r="J252" s="249"/>
      <c r="K252" s="34"/>
      <c r="L252" s="1055"/>
    </row>
    <row r="253" spans="1:13">
      <c r="A253" s="21" t="s">
        <v>183</v>
      </c>
      <c r="B253" s="13"/>
      <c r="C253" s="13"/>
      <c r="D253" s="13"/>
      <c r="E253" s="29"/>
      <c r="F253" s="256"/>
      <c r="G253" s="421"/>
      <c r="H253" s="249"/>
      <c r="I253" s="249"/>
      <c r="J253" s="249"/>
      <c r="K253" s="34"/>
      <c r="L253" s="1055"/>
    </row>
    <row r="254" spans="1:13">
      <c r="A254" s="12" t="s">
        <v>158</v>
      </c>
      <c r="B254" s="13"/>
      <c r="C254" s="13"/>
      <c r="D254" s="13"/>
      <c r="E254" s="29"/>
      <c r="F254" s="256"/>
      <c r="G254" s="421"/>
      <c r="H254" s="249"/>
      <c r="I254" s="249"/>
      <c r="J254" s="249"/>
      <c r="K254" s="34"/>
      <c r="L254" s="1055"/>
    </row>
    <row r="255" spans="1:13">
      <c r="A255" s="12" t="s">
        <v>159</v>
      </c>
      <c r="B255" s="13"/>
      <c r="C255" s="13"/>
      <c r="D255" s="13"/>
      <c r="E255" s="206" t="s">
        <v>154</v>
      </c>
      <c r="F255" s="207" t="s">
        <v>148</v>
      </c>
      <c r="G255" s="208"/>
      <c r="H255" s="209">
        <v>1000</v>
      </c>
      <c r="I255" s="210"/>
      <c r="J255" s="209">
        <v>4000</v>
      </c>
      <c r="K255" s="191" t="s">
        <v>149</v>
      </c>
      <c r="L255" s="1056" t="s">
        <v>871</v>
      </c>
      <c r="M255" s="971" t="s">
        <v>871</v>
      </c>
    </row>
    <row r="256" spans="1:13">
      <c r="A256" s="12" t="s">
        <v>777</v>
      </c>
      <c r="B256" s="13"/>
      <c r="C256" s="13"/>
      <c r="D256" s="13"/>
      <c r="E256" s="206" t="s">
        <v>156</v>
      </c>
      <c r="F256" s="207" t="s">
        <v>148</v>
      </c>
      <c r="G256" s="208"/>
      <c r="H256" s="209">
        <v>1000</v>
      </c>
      <c r="I256" s="210"/>
      <c r="J256" s="209">
        <v>4000</v>
      </c>
      <c r="K256" s="191" t="s">
        <v>149</v>
      </c>
      <c r="L256" s="1056" t="s">
        <v>871</v>
      </c>
      <c r="M256" s="971" t="s">
        <v>871</v>
      </c>
    </row>
    <row r="257" spans="1:13">
      <c r="A257" s="12" t="s">
        <v>160</v>
      </c>
      <c r="B257" s="13"/>
      <c r="C257" s="13"/>
      <c r="D257" s="13"/>
      <c r="E257" s="206" t="s">
        <v>161</v>
      </c>
      <c r="F257" s="207" t="s">
        <v>148</v>
      </c>
      <c r="G257" s="208"/>
      <c r="H257" s="209">
        <v>1000</v>
      </c>
      <c r="I257" s="210"/>
      <c r="J257" s="209">
        <v>4000</v>
      </c>
      <c r="K257" s="191" t="s">
        <v>149</v>
      </c>
      <c r="L257" s="1056" t="s">
        <v>871</v>
      </c>
      <c r="M257" s="971" t="s">
        <v>871</v>
      </c>
    </row>
    <row r="258" spans="1:13">
      <c r="A258" s="12" t="s">
        <v>162</v>
      </c>
      <c r="B258" s="13"/>
      <c r="C258" s="13"/>
      <c r="D258" s="13"/>
      <c r="E258" s="206" t="s">
        <v>163</v>
      </c>
      <c r="F258" s="207" t="s">
        <v>148</v>
      </c>
      <c r="G258" s="208"/>
      <c r="H258" s="209">
        <v>1000</v>
      </c>
      <c r="I258" s="210"/>
      <c r="J258" s="209">
        <v>4000</v>
      </c>
      <c r="K258" s="191" t="s">
        <v>149</v>
      </c>
      <c r="L258" s="1056" t="s">
        <v>871</v>
      </c>
      <c r="M258" s="971" t="s">
        <v>871</v>
      </c>
    </row>
    <row r="259" spans="1:13" ht="25.5" customHeight="1">
      <c r="A259" s="1166" t="s">
        <v>709</v>
      </c>
      <c r="B259" s="1166"/>
      <c r="C259" s="1166"/>
      <c r="D259" s="1167"/>
      <c r="E259" s="286" t="s">
        <v>184</v>
      </c>
      <c r="F259" s="207" t="s">
        <v>148</v>
      </c>
      <c r="G259" s="724"/>
      <c r="H259" s="1115" t="s">
        <v>647</v>
      </c>
      <c r="I259" s="1116"/>
      <c r="J259" s="282">
        <v>8000</v>
      </c>
      <c r="K259" s="191" t="s">
        <v>149</v>
      </c>
      <c r="L259" s="1056" t="s">
        <v>871</v>
      </c>
      <c r="M259" s="971" t="s">
        <v>871</v>
      </c>
    </row>
    <row r="260" spans="1:13" ht="26.25" customHeight="1">
      <c r="A260" s="1200" t="s">
        <v>704</v>
      </c>
      <c r="B260" s="1200"/>
      <c r="C260" s="1200"/>
      <c r="D260" s="1201"/>
      <c r="E260" s="286" t="s">
        <v>164</v>
      </c>
      <c r="F260" s="207" t="s">
        <v>920</v>
      </c>
      <c r="G260" s="488"/>
      <c r="H260" s="282">
        <v>200</v>
      </c>
      <c r="I260" s="304"/>
      <c r="J260" s="282">
        <v>400</v>
      </c>
      <c r="K260" s="191" t="s">
        <v>149</v>
      </c>
      <c r="L260" s="1056" t="s">
        <v>871</v>
      </c>
      <c r="M260" s="971" t="s">
        <v>871</v>
      </c>
    </row>
    <row r="261" spans="1:13">
      <c r="A261" s="51" t="s">
        <v>272</v>
      </c>
      <c r="B261" s="13"/>
      <c r="C261" s="13"/>
      <c r="D261" s="13"/>
      <c r="E261" s="283" t="s">
        <v>807</v>
      </c>
      <c r="F261" s="244"/>
      <c r="G261" s="725"/>
      <c r="H261" s="244"/>
      <c r="I261" s="244"/>
      <c r="J261" s="244"/>
      <c r="K261" s="980"/>
      <c r="L261" s="1055"/>
    </row>
    <row r="262" spans="1:13">
      <c r="A262" s="36"/>
      <c r="B262" s="13"/>
      <c r="C262" s="13"/>
      <c r="D262" s="13"/>
      <c r="E262" s="202"/>
      <c r="F262" s="256"/>
      <c r="G262" s="421"/>
      <c r="H262" s="249"/>
      <c r="I262" s="491"/>
      <c r="J262" s="249"/>
      <c r="K262" s="34"/>
      <c r="L262" s="1055"/>
    </row>
    <row r="263" spans="1:13">
      <c r="A263" s="21" t="s">
        <v>185</v>
      </c>
      <c r="B263" s="13"/>
      <c r="C263" s="13"/>
      <c r="D263" s="13"/>
      <c r="E263" s="29"/>
      <c r="F263" s="256"/>
      <c r="G263" s="421"/>
      <c r="H263" s="249"/>
      <c r="I263" s="249"/>
      <c r="J263" s="249"/>
      <c r="K263" s="34"/>
      <c r="L263" s="1055"/>
    </row>
    <row r="264" spans="1:13">
      <c r="A264" s="12" t="s">
        <v>137</v>
      </c>
      <c r="B264" s="13"/>
      <c r="C264" s="13"/>
      <c r="D264" s="13"/>
      <c r="E264" s="206" t="s">
        <v>138</v>
      </c>
      <c r="F264" s="207" t="s">
        <v>148</v>
      </c>
      <c r="G264" s="208"/>
      <c r="H264" s="291">
        <v>4000</v>
      </c>
      <c r="I264" s="291"/>
      <c r="J264" s="209">
        <v>4000</v>
      </c>
      <c r="K264" s="191" t="s">
        <v>149</v>
      </c>
      <c r="L264" s="1056" t="s">
        <v>871</v>
      </c>
      <c r="M264" s="971" t="s">
        <v>871</v>
      </c>
    </row>
    <row r="265" spans="1:13">
      <c r="A265" s="12" t="s">
        <v>139</v>
      </c>
      <c r="B265" s="13"/>
      <c r="C265" s="13"/>
      <c r="D265" s="13"/>
      <c r="E265" s="206" t="s">
        <v>140</v>
      </c>
      <c r="F265" s="207" t="s">
        <v>148</v>
      </c>
      <c r="G265" s="208"/>
      <c r="H265" s="291">
        <v>4000</v>
      </c>
      <c r="I265" s="291"/>
      <c r="J265" s="209">
        <v>4000</v>
      </c>
      <c r="K265" s="191" t="s">
        <v>149</v>
      </c>
      <c r="L265" s="1056" t="s">
        <v>871</v>
      </c>
      <c r="M265" s="971" t="s">
        <v>871</v>
      </c>
    </row>
    <row r="266" spans="1:13">
      <c r="A266" s="12" t="s">
        <v>141</v>
      </c>
      <c r="B266" s="13"/>
      <c r="C266" s="13"/>
      <c r="D266" s="13"/>
      <c r="E266" s="206" t="s">
        <v>142</v>
      </c>
      <c r="F266" s="207" t="s">
        <v>148</v>
      </c>
      <c r="G266" s="208"/>
      <c r="H266" s="210" t="s">
        <v>654</v>
      </c>
      <c r="I266" s="210"/>
      <c r="J266" s="209">
        <v>4000</v>
      </c>
      <c r="K266" s="191" t="s">
        <v>149</v>
      </c>
      <c r="L266" s="1056" t="s">
        <v>871</v>
      </c>
      <c r="M266" s="971" t="s">
        <v>871</v>
      </c>
    </row>
    <row r="267" spans="1:13">
      <c r="A267" s="12" t="s">
        <v>143</v>
      </c>
      <c r="B267" s="13"/>
      <c r="C267" s="13"/>
      <c r="D267" s="13"/>
      <c r="E267" s="206" t="s">
        <v>144</v>
      </c>
      <c r="F267" s="207" t="s">
        <v>148</v>
      </c>
      <c r="G267" s="208"/>
      <c r="H267" s="210" t="s">
        <v>654</v>
      </c>
      <c r="I267" s="210"/>
      <c r="J267" s="209">
        <v>4000</v>
      </c>
      <c r="K267" s="191" t="s">
        <v>149</v>
      </c>
      <c r="L267" s="1056" t="s">
        <v>871</v>
      </c>
      <c r="M267" s="971" t="s">
        <v>871</v>
      </c>
    </row>
    <row r="268" spans="1:13">
      <c r="A268" s="13"/>
      <c r="B268" s="13"/>
      <c r="C268" s="13"/>
      <c r="D268" s="13"/>
      <c r="E268" s="29"/>
      <c r="F268" s="35"/>
      <c r="G268" s="421"/>
      <c r="H268" s="249"/>
      <c r="I268" s="244"/>
      <c r="J268" s="249"/>
      <c r="K268" s="34"/>
      <c r="L268" s="1055"/>
    </row>
    <row r="269" spans="1:13">
      <c r="A269" s="21" t="s">
        <v>186</v>
      </c>
      <c r="B269" s="13"/>
      <c r="C269" s="13"/>
      <c r="D269" s="13"/>
      <c r="E269" s="29"/>
      <c r="F269" s="256"/>
      <c r="G269" s="421"/>
      <c r="H269" s="249"/>
      <c r="I269" s="249"/>
      <c r="J269" s="249"/>
      <c r="K269" s="34"/>
      <c r="L269" s="1055"/>
    </row>
    <row r="270" spans="1:13">
      <c r="A270" s="21" t="s">
        <v>187</v>
      </c>
      <c r="B270" s="13"/>
      <c r="C270" s="13"/>
      <c r="D270" s="13"/>
      <c r="E270" s="29"/>
      <c r="F270" s="256"/>
      <c r="G270" s="421"/>
      <c r="H270" s="249"/>
      <c r="I270" s="249"/>
      <c r="J270" s="249"/>
      <c r="K270" s="34"/>
      <c r="L270" s="1055"/>
    </row>
    <row r="271" spans="1:13">
      <c r="A271" s="12" t="s">
        <v>75</v>
      </c>
      <c r="B271" s="13"/>
      <c r="C271" s="13"/>
      <c r="D271" s="13"/>
      <c r="E271" s="206" t="s">
        <v>31</v>
      </c>
      <c r="F271" s="207" t="s">
        <v>124</v>
      </c>
      <c r="G271" s="488"/>
      <c r="H271" s="1135" t="s">
        <v>647</v>
      </c>
      <c r="I271" s="1136"/>
      <c r="J271" s="282" t="s">
        <v>308</v>
      </c>
      <c r="K271" s="191" t="s">
        <v>149</v>
      </c>
      <c r="L271" s="1056" t="s">
        <v>871</v>
      </c>
      <c r="M271" s="971" t="s">
        <v>871</v>
      </c>
    </row>
    <row r="272" spans="1:13">
      <c r="A272" s="12" t="s">
        <v>125</v>
      </c>
      <c r="B272" s="13"/>
      <c r="C272" s="13"/>
      <c r="D272" s="13"/>
      <c r="E272" s="206" t="s">
        <v>31</v>
      </c>
      <c r="F272" s="207" t="s">
        <v>124</v>
      </c>
      <c r="G272" s="488"/>
      <c r="H272" s="1137"/>
      <c r="I272" s="1138"/>
      <c r="J272" s="282" t="s">
        <v>308</v>
      </c>
      <c r="K272" s="191" t="s">
        <v>149</v>
      </c>
      <c r="L272" s="1056" t="s">
        <v>871</v>
      </c>
      <c r="M272" s="971" t="s">
        <v>871</v>
      </c>
    </row>
    <row r="273" spans="1:14">
      <c r="A273" s="12" t="s">
        <v>102</v>
      </c>
      <c r="B273" s="33"/>
      <c r="C273" s="13"/>
      <c r="D273" s="13"/>
      <c r="E273" s="206" t="s">
        <v>126</v>
      </c>
      <c r="F273" s="207" t="s">
        <v>124</v>
      </c>
      <c r="G273" s="488"/>
      <c r="H273" s="1137"/>
      <c r="I273" s="1138"/>
      <c r="J273" s="282" t="s">
        <v>308</v>
      </c>
      <c r="K273" s="191" t="s">
        <v>149</v>
      </c>
      <c r="L273" s="1056" t="s">
        <v>871</v>
      </c>
      <c r="M273" s="971" t="s">
        <v>871</v>
      </c>
    </row>
    <row r="274" spans="1:14">
      <c r="A274" s="12" t="s">
        <v>127</v>
      </c>
      <c r="B274" s="49"/>
      <c r="C274" s="50"/>
      <c r="D274" s="50"/>
      <c r="E274" s="206" t="s">
        <v>128</v>
      </c>
      <c r="F274" s="207" t="s">
        <v>124</v>
      </c>
      <c r="G274" s="488"/>
      <c r="H274" s="1137"/>
      <c r="I274" s="1138"/>
      <c r="J274" s="282" t="s">
        <v>308</v>
      </c>
      <c r="K274" s="191" t="s">
        <v>149</v>
      </c>
      <c r="L274" s="1056" t="s">
        <v>871</v>
      </c>
      <c r="M274" s="971" t="s">
        <v>871</v>
      </c>
    </row>
    <row r="275" spans="1:14">
      <c r="A275" s="12" t="s">
        <v>129</v>
      </c>
      <c r="B275" s="33"/>
      <c r="C275" s="13"/>
      <c r="D275" s="13"/>
      <c r="E275" s="206" t="s">
        <v>130</v>
      </c>
      <c r="F275" s="207" t="s">
        <v>124</v>
      </c>
      <c r="G275" s="488"/>
      <c r="H275" s="1137"/>
      <c r="I275" s="1138"/>
      <c r="J275" s="282" t="s">
        <v>308</v>
      </c>
      <c r="K275" s="191" t="s">
        <v>149</v>
      </c>
      <c r="L275" s="1056" t="s">
        <v>871</v>
      </c>
      <c r="M275" s="971" t="s">
        <v>871</v>
      </c>
    </row>
    <row r="276" spans="1:14">
      <c r="A276" s="12" t="s">
        <v>131</v>
      </c>
      <c r="B276" s="33"/>
      <c r="C276" s="13"/>
      <c r="D276" s="13"/>
      <c r="E276" s="206" t="s">
        <v>107</v>
      </c>
      <c r="F276" s="207" t="s">
        <v>124</v>
      </c>
      <c r="G276" s="488"/>
      <c r="H276" s="1137"/>
      <c r="I276" s="1138"/>
      <c r="J276" s="282" t="s">
        <v>308</v>
      </c>
      <c r="K276" s="191" t="s">
        <v>149</v>
      </c>
      <c r="L276" s="1056" t="s">
        <v>871</v>
      </c>
      <c r="M276" s="971" t="s">
        <v>871</v>
      </c>
    </row>
    <row r="277" spans="1:14">
      <c r="A277" s="12" t="s">
        <v>134</v>
      </c>
      <c r="B277" s="13"/>
      <c r="C277" s="13"/>
      <c r="D277" s="13"/>
      <c r="E277" s="206" t="s">
        <v>135</v>
      </c>
      <c r="F277" s="207" t="s">
        <v>124</v>
      </c>
      <c r="G277" s="488"/>
      <c r="H277" s="1137"/>
      <c r="I277" s="1138"/>
      <c r="J277" s="282" t="s">
        <v>308</v>
      </c>
      <c r="K277" s="191" t="s">
        <v>149</v>
      </c>
      <c r="L277" s="1056" t="s">
        <v>871</v>
      </c>
      <c r="M277" s="971" t="s">
        <v>871</v>
      </c>
    </row>
    <row r="278" spans="1:14">
      <c r="A278" s="12" t="s">
        <v>168</v>
      </c>
      <c r="B278" s="13"/>
      <c r="C278" s="13"/>
      <c r="D278" s="13"/>
      <c r="E278" s="206" t="s">
        <v>169</v>
      </c>
      <c r="F278" s="207" t="s">
        <v>124</v>
      </c>
      <c r="G278" s="488"/>
      <c r="H278" s="1137"/>
      <c r="I278" s="1138"/>
      <c r="J278" s="282" t="s">
        <v>308</v>
      </c>
      <c r="K278" s="191" t="s">
        <v>149</v>
      </c>
      <c r="L278" s="1056" t="s">
        <v>871</v>
      </c>
      <c r="M278" s="971" t="s">
        <v>871</v>
      </c>
    </row>
    <row r="279" spans="1:14">
      <c r="A279" s="12" t="s">
        <v>170</v>
      </c>
      <c r="B279" s="13"/>
      <c r="C279" s="13"/>
      <c r="D279" s="13"/>
      <c r="E279" s="206" t="s">
        <v>171</v>
      </c>
      <c r="F279" s="207" t="s">
        <v>124</v>
      </c>
      <c r="G279" s="488"/>
      <c r="H279" s="1139"/>
      <c r="I279" s="1140"/>
      <c r="J279" s="282" t="s">
        <v>308</v>
      </c>
      <c r="K279" s="191" t="s">
        <v>149</v>
      </c>
      <c r="L279" s="1056" t="s">
        <v>871</v>
      </c>
      <c r="M279" s="971" t="s">
        <v>871</v>
      </c>
    </row>
    <row r="280" spans="1:14">
      <c r="A280" s="12"/>
      <c r="B280" s="13"/>
      <c r="C280" s="13"/>
      <c r="D280" s="13"/>
      <c r="E280" s="283" t="s">
        <v>807</v>
      </c>
      <c r="F280" s="256"/>
      <c r="G280" s="421"/>
      <c r="H280" s="249"/>
      <c r="I280" s="491"/>
      <c r="J280" s="249"/>
      <c r="K280" s="34"/>
      <c r="L280" s="1057"/>
      <c r="M280" s="972"/>
      <c r="N280" s="102"/>
    </row>
    <row r="281" spans="1:14">
      <c r="A281" s="12"/>
      <c r="B281" s="13"/>
      <c r="C281" s="13"/>
      <c r="D281" s="13"/>
      <c r="E281" s="283" t="s">
        <v>805</v>
      </c>
      <c r="F281" s="256"/>
      <c r="G281" s="421"/>
      <c r="H281" s="249"/>
      <c r="I281" s="491"/>
      <c r="J281" s="249"/>
      <c r="K281" s="34"/>
      <c r="L281" s="1055"/>
      <c r="M281" s="974"/>
    </row>
    <row r="282" spans="1:14">
      <c r="A282" s="21" t="s">
        <v>188</v>
      </c>
      <c r="B282" s="13"/>
      <c r="C282" s="13"/>
      <c r="D282" s="13"/>
      <c r="E282" s="29"/>
      <c r="F282" s="256"/>
      <c r="G282" s="421"/>
      <c r="H282" s="249"/>
      <c r="I282" s="249"/>
      <c r="J282" s="249"/>
      <c r="K282" s="34"/>
      <c r="L282" s="1055"/>
    </row>
    <row r="283" spans="1:14">
      <c r="A283" s="12" t="s">
        <v>137</v>
      </c>
      <c r="B283" s="13"/>
      <c r="C283" s="13"/>
      <c r="D283" s="13"/>
      <c r="E283" s="206" t="s">
        <v>138</v>
      </c>
      <c r="F283" s="207" t="s">
        <v>124</v>
      </c>
      <c r="G283" s="488"/>
      <c r="H283" s="1135" t="s">
        <v>647</v>
      </c>
      <c r="I283" s="1136"/>
      <c r="J283" s="207">
        <v>4000</v>
      </c>
      <c r="K283" s="191" t="s">
        <v>149</v>
      </c>
      <c r="L283" s="1056" t="s">
        <v>871</v>
      </c>
      <c r="M283" s="971" t="s">
        <v>871</v>
      </c>
    </row>
    <row r="284" spans="1:14">
      <c r="A284" s="12" t="s">
        <v>139</v>
      </c>
      <c r="B284" s="13"/>
      <c r="C284" s="13"/>
      <c r="D284" s="13"/>
      <c r="E284" s="206" t="s">
        <v>140</v>
      </c>
      <c r="F284" s="207" t="s">
        <v>124</v>
      </c>
      <c r="G284" s="488"/>
      <c r="H284" s="1137"/>
      <c r="I284" s="1138"/>
      <c r="J284" s="207">
        <v>4000</v>
      </c>
      <c r="K284" s="191" t="s">
        <v>149</v>
      </c>
      <c r="L284" s="1056" t="s">
        <v>871</v>
      </c>
      <c r="M284" s="971" t="s">
        <v>871</v>
      </c>
    </row>
    <row r="285" spans="1:14">
      <c r="A285" s="12" t="s">
        <v>141</v>
      </c>
      <c r="B285" s="13"/>
      <c r="C285" s="13"/>
      <c r="D285" s="13"/>
      <c r="E285" s="206" t="s">
        <v>142</v>
      </c>
      <c r="F285" s="207" t="s">
        <v>124</v>
      </c>
      <c r="G285" s="488"/>
      <c r="H285" s="1137"/>
      <c r="I285" s="1138"/>
      <c r="J285" s="207">
        <v>4000</v>
      </c>
      <c r="K285" s="191" t="s">
        <v>149</v>
      </c>
      <c r="L285" s="1056" t="s">
        <v>871</v>
      </c>
      <c r="M285" s="971" t="s">
        <v>871</v>
      </c>
    </row>
    <row r="286" spans="1:14">
      <c r="A286" s="12" t="s">
        <v>143</v>
      </c>
      <c r="B286" s="13"/>
      <c r="C286" s="13"/>
      <c r="D286" s="13"/>
      <c r="E286" s="206" t="s">
        <v>144</v>
      </c>
      <c r="F286" s="207" t="s">
        <v>124</v>
      </c>
      <c r="G286" s="488"/>
      <c r="H286" s="1139"/>
      <c r="I286" s="1140"/>
      <c r="J286" s="207">
        <v>4000</v>
      </c>
      <c r="K286" s="191" t="s">
        <v>149</v>
      </c>
      <c r="L286" s="1056" t="s">
        <v>871</v>
      </c>
      <c r="M286" s="971" t="s">
        <v>871</v>
      </c>
    </row>
    <row r="287" spans="1:14">
      <c r="A287" s="13"/>
      <c r="B287" s="13"/>
      <c r="C287" s="13"/>
      <c r="D287" s="13"/>
      <c r="E287" s="283" t="s">
        <v>807</v>
      </c>
      <c r="F287" s="283"/>
      <c r="G287" s="421"/>
      <c r="H287" s="249"/>
      <c r="I287" s="249"/>
      <c r="J287" s="249"/>
      <c r="K287" s="34"/>
      <c r="L287" s="1055"/>
    </row>
    <row r="288" spans="1:14">
      <c r="A288" s="13"/>
      <c r="B288" s="13"/>
      <c r="C288" s="13"/>
      <c r="D288" s="13"/>
      <c r="E288" s="283"/>
      <c r="F288" s="283"/>
      <c r="G288" s="421"/>
      <c r="H288" s="249"/>
      <c r="I288" s="249"/>
      <c r="J288" s="249"/>
      <c r="K288" s="34"/>
      <c r="L288" s="1055"/>
    </row>
    <row r="289" spans="1:13">
      <c r="A289" s="98" t="s">
        <v>811</v>
      </c>
      <c r="B289" s="12"/>
      <c r="C289" s="13"/>
      <c r="D289" s="29"/>
      <c r="F289" s="600"/>
      <c r="G289" s="421"/>
      <c r="H289" s="249"/>
      <c r="I289" s="244"/>
      <c r="J289" s="249"/>
      <c r="K289" s="34"/>
      <c r="L289" s="1055"/>
    </row>
    <row r="290" spans="1:13">
      <c r="A290" s="12" t="s">
        <v>173</v>
      </c>
      <c r="B290" s="12"/>
      <c r="C290" s="13"/>
      <c r="D290" s="13"/>
      <c r="E290" s="206" t="s">
        <v>174</v>
      </c>
      <c r="F290" s="207" t="s">
        <v>124</v>
      </c>
      <c r="G290" s="488"/>
      <c r="H290" s="1117" t="s">
        <v>808</v>
      </c>
      <c r="I290" s="1118"/>
      <c r="J290" s="207">
        <v>4000</v>
      </c>
      <c r="K290" s="191" t="s">
        <v>149</v>
      </c>
      <c r="L290" s="1056" t="s">
        <v>871</v>
      </c>
      <c r="M290" s="971" t="s">
        <v>871</v>
      </c>
    </row>
    <row r="291" spans="1:13">
      <c r="A291" s="12" t="s">
        <v>176</v>
      </c>
      <c r="B291" s="12"/>
      <c r="C291" s="13"/>
      <c r="D291" s="13"/>
      <c r="E291" s="206" t="s">
        <v>177</v>
      </c>
      <c r="F291" s="207" t="s">
        <v>124</v>
      </c>
      <c r="G291" s="488"/>
      <c r="H291" s="1119"/>
      <c r="I291" s="1120"/>
      <c r="J291" s="207">
        <v>4000</v>
      </c>
      <c r="K291" s="191" t="s">
        <v>149</v>
      </c>
      <c r="L291" s="1056" t="s">
        <v>871</v>
      </c>
      <c r="M291" s="971" t="s">
        <v>871</v>
      </c>
    </row>
    <row r="292" spans="1:13">
      <c r="A292" s="12" t="s">
        <v>178</v>
      </c>
      <c r="B292" s="12"/>
      <c r="C292" s="13"/>
      <c r="D292" s="13"/>
      <c r="E292" s="206" t="s">
        <v>179</v>
      </c>
      <c r="F292" s="207" t="s">
        <v>124</v>
      </c>
      <c r="G292" s="488"/>
      <c r="H292" s="1121"/>
      <c r="I292" s="1122"/>
      <c r="J292" s="207">
        <v>4000</v>
      </c>
      <c r="K292" s="191" t="s">
        <v>149</v>
      </c>
      <c r="L292" s="1056" t="s">
        <v>871</v>
      </c>
      <c r="M292" s="971" t="s">
        <v>871</v>
      </c>
    </row>
    <row r="293" spans="1:13">
      <c r="A293" s="36"/>
      <c r="B293" s="13"/>
      <c r="C293" s="13"/>
      <c r="D293" s="13"/>
      <c r="E293" s="283" t="s">
        <v>809</v>
      </c>
      <c r="F293" s="35"/>
      <c r="G293" s="421"/>
      <c r="H293" s="249"/>
      <c r="I293" s="244"/>
      <c r="J293" s="249"/>
      <c r="K293" s="34"/>
      <c r="L293" s="1055"/>
    </row>
    <row r="294" spans="1:13">
      <c r="A294" s="36"/>
      <c r="B294" s="13"/>
      <c r="C294" s="13"/>
      <c r="D294" s="13"/>
      <c r="E294" s="283"/>
      <c r="F294" s="35"/>
      <c r="G294" s="421"/>
      <c r="H294" s="249"/>
      <c r="I294" s="244"/>
      <c r="J294" s="249"/>
      <c r="K294" s="34"/>
      <c r="L294" s="1055"/>
    </row>
    <row r="295" spans="1:13">
      <c r="A295" s="21" t="s">
        <v>189</v>
      </c>
      <c r="B295" s="13"/>
      <c r="C295" s="13"/>
      <c r="D295" s="13"/>
      <c r="E295" s="29"/>
      <c r="F295" s="256"/>
      <c r="G295" s="421"/>
      <c r="H295" s="249"/>
      <c r="I295" s="249"/>
      <c r="J295" s="249"/>
      <c r="K295" s="34"/>
      <c r="L295" s="1055"/>
    </row>
    <row r="296" spans="1:13">
      <c r="A296" s="12" t="s">
        <v>146</v>
      </c>
      <c r="B296" s="13"/>
      <c r="C296" s="13"/>
      <c r="D296" s="13"/>
      <c r="E296" s="206" t="s">
        <v>147</v>
      </c>
      <c r="F296" s="207" t="s">
        <v>148</v>
      </c>
      <c r="G296" s="208"/>
      <c r="H296" s="209">
        <v>1000</v>
      </c>
      <c r="I296" s="210"/>
      <c r="J296" s="209">
        <v>4000</v>
      </c>
      <c r="K296" s="191" t="s">
        <v>149</v>
      </c>
      <c r="L296" s="1056" t="s">
        <v>871</v>
      </c>
      <c r="M296" s="971" t="s">
        <v>871</v>
      </c>
    </row>
    <row r="297" spans="1:13">
      <c r="A297" s="12" t="s">
        <v>75</v>
      </c>
      <c r="B297" s="13"/>
      <c r="C297" s="13"/>
      <c r="D297" s="13"/>
      <c r="E297" s="206" t="s">
        <v>150</v>
      </c>
      <c r="F297" s="207" t="s">
        <v>148</v>
      </c>
      <c r="G297" s="208"/>
      <c r="H297" s="209">
        <v>1000</v>
      </c>
      <c r="I297" s="210"/>
      <c r="J297" s="209">
        <v>4000</v>
      </c>
      <c r="K297" s="191" t="s">
        <v>149</v>
      </c>
      <c r="L297" s="1056" t="s">
        <v>871</v>
      </c>
      <c r="M297" s="971" t="s">
        <v>871</v>
      </c>
    </row>
    <row r="298" spans="1:13">
      <c r="A298" s="12" t="s">
        <v>151</v>
      </c>
      <c r="B298" s="13"/>
      <c r="C298" s="13"/>
      <c r="D298" s="13"/>
      <c r="E298" s="206" t="s">
        <v>152</v>
      </c>
      <c r="F298" s="207" t="s">
        <v>148</v>
      </c>
      <c r="G298" s="208"/>
      <c r="H298" s="209">
        <v>1000</v>
      </c>
      <c r="I298" s="210"/>
      <c r="J298" s="209">
        <v>4000</v>
      </c>
      <c r="K298" s="191" t="s">
        <v>149</v>
      </c>
      <c r="L298" s="1056" t="s">
        <v>871</v>
      </c>
      <c r="M298" s="971" t="s">
        <v>871</v>
      </c>
    </row>
    <row r="299" spans="1:13">
      <c r="A299" s="12" t="s">
        <v>153</v>
      </c>
      <c r="B299" s="13"/>
      <c r="C299" s="13"/>
      <c r="D299" s="13"/>
      <c r="E299" s="206" t="s">
        <v>154</v>
      </c>
      <c r="F299" s="207" t="s">
        <v>148</v>
      </c>
      <c r="G299" s="208"/>
      <c r="H299" s="209">
        <v>1000</v>
      </c>
      <c r="I299" s="210"/>
      <c r="J299" s="209">
        <v>4000</v>
      </c>
      <c r="K299" s="191" t="s">
        <v>149</v>
      </c>
      <c r="L299" s="1056" t="s">
        <v>871</v>
      </c>
      <c r="M299" s="971" t="s">
        <v>871</v>
      </c>
    </row>
    <row r="300" spans="1:13">
      <c r="A300" s="12" t="s">
        <v>155</v>
      </c>
      <c r="B300" s="13"/>
      <c r="C300" s="13"/>
      <c r="D300" s="13"/>
      <c r="E300" s="292" t="s">
        <v>156</v>
      </c>
      <c r="F300" s="293" t="s">
        <v>148</v>
      </c>
      <c r="G300" s="208"/>
      <c r="H300" s="209">
        <v>1000</v>
      </c>
      <c r="I300" s="210"/>
      <c r="J300" s="294">
        <v>4000</v>
      </c>
      <c r="K300" s="191" t="s">
        <v>149</v>
      </c>
      <c r="L300" s="1056" t="s">
        <v>871</v>
      </c>
      <c r="M300" s="971" t="s">
        <v>871</v>
      </c>
    </row>
    <row r="301" spans="1:13" ht="26.1" customHeight="1">
      <c r="A301" s="52" t="s">
        <v>181</v>
      </c>
      <c r="B301" s="53"/>
      <c r="C301" s="53"/>
      <c r="D301" s="53"/>
      <c r="E301" s="286" t="s">
        <v>182</v>
      </c>
      <c r="F301" s="207" t="s">
        <v>148</v>
      </c>
      <c r="G301" s="724"/>
      <c r="H301" s="1115" t="s">
        <v>647</v>
      </c>
      <c r="I301" s="1116"/>
      <c r="J301" s="282">
        <v>8000</v>
      </c>
      <c r="K301" s="191" t="s">
        <v>149</v>
      </c>
      <c r="L301" s="1056" t="s">
        <v>871</v>
      </c>
      <c r="M301" s="971" t="s">
        <v>871</v>
      </c>
    </row>
    <row r="302" spans="1:13">
      <c r="E302" s="283" t="s">
        <v>807</v>
      </c>
      <c r="K302" s="979"/>
      <c r="L302" s="1055"/>
    </row>
    <row r="303" spans="1:13">
      <c r="E303" s="283"/>
      <c r="K303" s="979"/>
      <c r="L303" s="1055"/>
    </row>
    <row r="304" spans="1:13">
      <c r="A304" s="98" t="s">
        <v>810</v>
      </c>
      <c r="K304" s="979"/>
      <c r="L304" s="1055"/>
    </row>
    <row r="305" spans="1:13">
      <c r="A305" s="12" t="s">
        <v>190</v>
      </c>
      <c r="B305" s="13"/>
      <c r="C305" s="13"/>
      <c r="D305" s="38"/>
      <c r="E305" s="291" t="s">
        <v>191</v>
      </c>
      <c r="F305" s="291"/>
      <c r="G305" s="726"/>
      <c r="H305" s="1168" t="s">
        <v>175</v>
      </c>
      <c r="I305" s="1169"/>
      <c r="J305" s="209" t="s">
        <v>824</v>
      </c>
      <c r="K305" s="191" t="s">
        <v>149</v>
      </c>
      <c r="L305" s="1056" t="s">
        <v>871</v>
      </c>
      <c r="M305" s="971" t="s">
        <v>871</v>
      </c>
    </row>
    <row r="306" spans="1:13">
      <c r="A306" s="12" t="s">
        <v>192</v>
      </c>
      <c r="B306" s="13"/>
      <c r="C306" s="13"/>
      <c r="D306" s="38"/>
      <c r="E306" s="291" t="s">
        <v>193</v>
      </c>
      <c r="F306" s="291"/>
      <c r="G306" s="726"/>
      <c r="H306" s="1170"/>
      <c r="I306" s="1171"/>
      <c r="J306" s="209" t="s">
        <v>824</v>
      </c>
      <c r="K306" s="191" t="s">
        <v>149</v>
      </c>
      <c r="L306" s="1056" t="s">
        <v>871</v>
      </c>
      <c r="M306" s="971" t="s">
        <v>871</v>
      </c>
    </row>
    <row r="307" spans="1:13">
      <c r="A307" s="13"/>
      <c r="B307" s="13"/>
      <c r="C307" s="13"/>
      <c r="D307" s="13"/>
      <c r="E307" s="283" t="s">
        <v>823</v>
      </c>
      <c r="F307" s="29"/>
      <c r="G307" s="421"/>
      <c r="H307" s="249"/>
      <c r="I307" s="244"/>
      <c r="J307" s="249"/>
      <c r="K307" s="34"/>
      <c r="L307" s="1055"/>
    </row>
    <row r="308" spans="1:13">
      <c r="A308" s="12"/>
      <c r="B308" s="13"/>
      <c r="C308" s="13"/>
      <c r="D308" s="38"/>
      <c r="F308" s="202"/>
      <c r="G308" s="297"/>
      <c r="H308" s="298"/>
      <c r="I308" s="298"/>
      <c r="J308" s="249"/>
      <c r="K308" s="34"/>
      <c r="L308" s="1055"/>
    </row>
    <row r="309" spans="1:13">
      <c r="A309" s="21" t="s">
        <v>194</v>
      </c>
      <c r="B309" s="13"/>
      <c r="C309" s="13"/>
      <c r="D309" s="13"/>
      <c r="E309" s="29"/>
      <c r="F309" s="256"/>
      <c r="G309" s="421"/>
      <c r="H309" s="249"/>
      <c r="I309" s="249"/>
      <c r="J309" s="249"/>
      <c r="K309" s="34"/>
      <c r="L309" s="1055"/>
    </row>
    <row r="310" spans="1:13">
      <c r="A310" s="12" t="s">
        <v>806</v>
      </c>
      <c r="B310" s="12"/>
      <c r="C310" s="12"/>
      <c r="D310" s="12"/>
      <c r="E310" s="29"/>
      <c r="F310" s="256"/>
      <c r="G310" s="421"/>
      <c r="H310" s="249"/>
      <c r="I310" s="249"/>
      <c r="J310" s="249"/>
      <c r="K310" s="34"/>
      <c r="L310" s="1055"/>
    </row>
    <row r="311" spans="1:13">
      <c r="A311" s="12" t="s">
        <v>159</v>
      </c>
      <c r="B311" s="12"/>
      <c r="C311" s="12"/>
      <c r="D311" s="12"/>
      <c r="E311" s="206" t="s">
        <v>154</v>
      </c>
      <c r="F311" s="207" t="s">
        <v>148</v>
      </c>
      <c r="G311" s="208"/>
      <c r="H311" s="209">
        <v>1000</v>
      </c>
      <c r="I311" s="210"/>
      <c r="J311" s="209">
        <v>4000</v>
      </c>
      <c r="K311" s="191" t="s">
        <v>149</v>
      </c>
      <c r="L311" s="1056" t="s">
        <v>871</v>
      </c>
      <c r="M311" s="971" t="s">
        <v>871</v>
      </c>
    </row>
    <row r="312" spans="1:13">
      <c r="A312" s="12" t="s">
        <v>712</v>
      </c>
      <c r="B312" s="12"/>
      <c r="C312" s="12"/>
      <c r="D312" s="12"/>
      <c r="E312" s="206" t="s">
        <v>156</v>
      </c>
      <c r="F312" s="207" t="s">
        <v>148</v>
      </c>
      <c r="G312" s="208"/>
      <c r="H312" s="209">
        <v>1000</v>
      </c>
      <c r="I312" s="210"/>
      <c r="J312" s="209">
        <v>4000</v>
      </c>
      <c r="K312" s="191" t="s">
        <v>149</v>
      </c>
      <c r="L312" s="1056" t="s">
        <v>871</v>
      </c>
      <c r="M312" s="971" t="s">
        <v>871</v>
      </c>
    </row>
    <row r="313" spans="1:13">
      <c r="A313" s="12" t="s">
        <v>160</v>
      </c>
      <c r="B313" s="12"/>
      <c r="C313" s="12"/>
      <c r="D313" s="12"/>
      <c r="E313" s="206" t="s">
        <v>161</v>
      </c>
      <c r="F313" s="207" t="s">
        <v>148</v>
      </c>
      <c r="G313" s="208"/>
      <c r="H313" s="209">
        <v>1000</v>
      </c>
      <c r="I313" s="210"/>
      <c r="J313" s="209">
        <v>4000</v>
      </c>
      <c r="K313" s="191" t="s">
        <v>149</v>
      </c>
      <c r="L313" s="1056" t="s">
        <v>871</v>
      </c>
      <c r="M313" s="971" t="s">
        <v>871</v>
      </c>
    </row>
    <row r="314" spans="1:13">
      <c r="A314" s="12" t="s">
        <v>162</v>
      </c>
      <c r="B314" s="12"/>
      <c r="C314" s="12"/>
      <c r="D314" s="12"/>
      <c r="E314" s="206" t="s">
        <v>163</v>
      </c>
      <c r="F314" s="207" t="s">
        <v>148</v>
      </c>
      <c r="G314" s="208"/>
      <c r="H314" s="209">
        <v>1000</v>
      </c>
      <c r="I314" s="210"/>
      <c r="J314" s="209">
        <v>4000</v>
      </c>
      <c r="K314" s="191" t="s">
        <v>149</v>
      </c>
      <c r="L314" s="1056" t="s">
        <v>871</v>
      </c>
      <c r="M314" s="971" t="s">
        <v>871</v>
      </c>
    </row>
    <row r="315" spans="1:13">
      <c r="A315" s="12" t="s">
        <v>195</v>
      </c>
      <c r="B315" s="12"/>
      <c r="C315" s="12"/>
      <c r="D315" s="12"/>
      <c r="E315" s="206" t="s">
        <v>196</v>
      </c>
      <c r="F315" s="207" t="s">
        <v>148</v>
      </c>
      <c r="G315" s="208"/>
      <c r="H315" s="209">
        <v>2000</v>
      </c>
      <c r="I315" s="210"/>
      <c r="J315" s="209">
        <v>4000</v>
      </c>
      <c r="K315" s="191" t="s">
        <v>149</v>
      </c>
      <c r="L315" s="1056" t="s">
        <v>871</v>
      </c>
      <c r="M315" s="971" t="s">
        <v>871</v>
      </c>
    </row>
    <row r="316" spans="1:13" ht="25.5" customHeight="1">
      <c r="A316" s="1164" t="s">
        <v>708</v>
      </c>
      <c r="B316" s="1164"/>
      <c r="C316" s="1164"/>
      <c r="D316" s="1165"/>
      <c r="E316" s="286" t="s">
        <v>184</v>
      </c>
      <c r="F316" s="207" t="s">
        <v>148</v>
      </c>
      <c r="G316" s="724"/>
      <c r="H316" s="1115" t="s">
        <v>647</v>
      </c>
      <c r="I316" s="1116"/>
      <c r="J316" s="282">
        <v>8000</v>
      </c>
      <c r="K316" s="191" t="s">
        <v>149</v>
      </c>
      <c r="L316" s="1056" t="s">
        <v>871</v>
      </c>
      <c r="M316" s="971" t="s">
        <v>871</v>
      </c>
    </row>
    <row r="317" spans="1:13" ht="25.5" customHeight="1">
      <c r="A317" s="1164" t="s">
        <v>707</v>
      </c>
      <c r="B317" s="1164"/>
      <c r="C317" s="1164"/>
      <c r="D317" s="1165"/>
      <c r="E317" s="286" t="s">
        <v>164</v>
      </c>
      <c r="F317" s="207" t="s">
        <v>920</v>
      </c>
      <c r="G317" s="488"/>
      <c r="H317" s="282">
        <v>200</v>
      </c>
      <c r="I317" s="304"/>
      <c r="J317" s="282">
        <v>400</v>
      </c>
      <c r="K317" s="191" t="s">
        <v>149</v>
      </c>
      <c r="L317" s="1056" t="s">
        <v>871</v>
      </c>
      <c r="M317" s="971" t="s">
        <v>871</v>
      </c>
    </row>
    <row r="318" spans="1:13">
      <c r="A318" s="51" t="s">
        <v>272</v>
      </c>
      <c r="B318" s="13"/>
      <c r="C318" s="13"/>
      <c r="D318" s="13"/>
      <c r="E318" s="283" t="s">
        <v>807</v>
      </c>
      <c r="F318" s="256"/>
      <c r="G318" s="421"/>
      <c r="H318" s="249"/>
      <c r="I318" s="249"/>
      <c r="J318" s="249"/>
      <c r="K318" s="34"/>
      <c r="L318" s="1055"/>
    </row>
    <row r="319" spans="1:13">
      <c r="A319" s="51"/>
      <c r="B319" s="13"/>
      <c r="C319" s="13"/>
      <c r="D319" s="13"/>
      <c r="E319" s="29"/>
      <c r="F319" s="256"/>
      <c r="G319" s="421"/>
      <c r="H319" s="249"/>
      <c r="I319" s="249"/>
      <c r="J319" s="249"/>
      <c r="K319" s="34"/>
      <c r="L319" s="1055"/>
    </row>
    <row r="320" spans="1:13">
      <c r="A320" s="21" t="s">
        <v>197</v>
      </c>
      <c r="B320" s="13"/>
      <c r="C320" s="13"/>
      <c r="D320" s="13"/>
      <c r="E320" s="29"/>
      <c r="F320" s="256"/>
      <c r="G320" s="421"/>
      <c r="H320" s="249"/>
      <c r="I320" s="249"/>
      <c r="J320" s="249"/>
      <c r="K320" s="34"/>
      <c r="L320" s="1055"/>
    </row>
    <row r="321" spans="1:13">
      <c r="A321" s="12" t="s">
        <v>137</v>
      </c>
      <c r="B321" s="13"/>
      <c r="C321" s="13"/>
      <c r="D321" s="13"/>
      <c r="E321" s="206" t="s">
        <v>138</v>
      </c>
      <c r="F321" s="207" t="s">
        <v>148</v>
      </c>
      <c r="G321" s="208"/>
      <c r="H321" s="209">
        <v>4000</v>
      </c>
      <c r="I321" s="210"/>
      <c r="J321" s="209">
        <v>4000</v>
      </c>
      <c r="K321" s="191" t="s">
        <v>149</v>
      </c>
      <c r="L321" s="1056" t="s">
        <v>871</v>
      </c>
      <c r="M321" s="971" t="s">
        <v>871</v>
      </c>
    </row>
    <row r="322" spans="1:13">
      <c r="A322" s="12" t="s">
        <v>139</v>
      </c>
      <c r="B322" s="13"/>
      <c r="C322" s="13"/>
      <c r="D322" s="13"/>
      <c r="E322" s="206" t="s">
        <v>140</v>
      </c>
      <c r="F322" s="207" t="s">
        <v>148</v>
      </c>
      <c r="G322" s="208"/>
      <c r="H322" s="209">
        <v>4000</v>
      </c>
      <c r="I322" s="210"/>
      <c r="J322" s="209">
        <v>4000</v>
      </c>
      <c r="K322" s="191" t="s">
        <v>149</v>
      </c>
      <c r="L322" s="1056" t="s">
        <v>871</v>
      </c>
      <c r="M322" s="971" t="s">
        <v>871</v>
      </c>
    </row>
    <row r="323" spans="1:13">
      <c r="A323" s="12" t="s">
        <v>141</v>
      </c>
      <c r="B323" s="13"/>
      <c r="C323" s="13"/>
      <c r="D323" s="13"/>
      <c r="E323" s="206" t="s">
        <v>142</v>
      </c>
      <c r="F323" s="207" t="s">
        <v>148</v>
      </c>
      <c r="G323" s="208"/>
      <c r="H323" s="210" t="s">
        <v>654</v>
      </c>
      <c r="I323" s="210"/>
      <c r="J323" s="209">
        <v>4000</v>
      </c>
      <c r="K323" s="191" t="s">
        <v>149</v>
      </c>
      <c r="L323" s="1056" t="s">
        <v>871</v>
      </c>
      <c r="M323" s="971" t="s">
        <v>871</v>
      </c>
    </row>
    <row r="324" spans="1:13">
      <c r="A324" s="12" t="s">
        <v>143</v>
      </c>
      <c r="B324" s="13"/>
      <c r="C324" s="13"/>
      <c r="D324" s="13"/>
      <c r="E324" s="206" t="s">
        <v>144</v>
      </c>
      <c r="F324" s="207" t="s">
        <v>148</v>
      </c>
      <c r="G324" s="208"/>
      <c r="H324" s="210" t="s">
        <v>654</v>
      </c>
      <c r="I324" s="210"/>
      <c r="J324" s="209">
        <v>4000</v>
      </c>
      <c r="K324" s="191" t="s">
        <v>149</v>
      </c>
      <c r="L324" s="1056" t="s">
        <v>871</v>
      </c>
      <c r="M324" s="971" t="s">
        <v>871</v>
      </c>
    </row>
    <row r="325" spans="1:13">
      <c r="A325" s="12"/>
      <c r="B325" s="13"/>
      <c r="C325" s="13"/>
      <c r="D325" s="13"/>
      <c r="E325" s="283"/>
      <c r="F325" s="256"/>
      <c r="G325" s="421"/>
      <c r="H325" s="491"/>
      <c r="I325" s="491"/>
      <c r="J325" s="249"/>
      <c r="K325" s="34"/>
      <c r="L325" s="1055"/>
    </row>
    <row r="326" spans="1:13">
      <c r="A326" s="98" t="s">
        <v>811</v>
      </c>
      <c r="B326" s="13"/>
      <c r="C326" s="13"/>
      <c r="D326" s="29"/>
      <c r="F326" s="35"/>
      <c r="G326" s="421"/>
      <c r="H326" s="249"/>
      <c r="I326" s="244"/>
      <c r="J326" s="249"/>
      <c r="K326" s="34"/>
      <c r="L326" s="1055"/>
    </row>
    <row r="327" spans="1:13">
      <c r="A327" s="12" t="s">
        <v>173</v>
      </c>
      <c r="B327" s="13"/>
      <c r="C327" s="13"/>
      <c r="D327" s="13"/>
      <c r="E327" s="291" t="s">
        <v>198</v>
      </c>
      <c r="F327" s="291" t="s">
        <v>124</v>
      </c>
      <c r="G327" s="208"/>
      <c r="H327" s="1117" t="s">
        <v>808</v>
      </c>
      <c r="I327" s="1118"/>
      <c r="J327" s="209" t="s">
        <v>201</v>
      </c>
      <c r="K327" s="191" t="s">
        <v>149</v>
      </c>
      <c r="L327" s="1056" t="s">
        <v>871</v>
      </c>
      <c r="M327" s="971" t="s">
        <v>871</v>
      </c>
    </row>
    <row r="328" spans="1:13">
      <c r="A328" s="12" t="s">
        <v>176</v>
      </c>
      <c r="B328" s="13"/>
      <c r="C328" s="13"/>
      <c r="D328" s="13"/>
      <c r="E328" s="291" t="s">
        <v>199</v>
      </c>
      <c r="F328" s="291" t="s">
        <v>124</v>
      </c>
      <c r="G328" s="208"/>
      <c r="H328" s="1119"/>
      <c r="I328" s="1120"/>
      <c r="J328" s="209" t="s">
        <v>201</v>
      </c>
      <c r="K328" s="191" t="s">
        <v>149</v>
      </c>
      <c r="L328" s="1056" t="s">
        <v>871</v>
      </c>
      <c r="M328" s="971" t="s">
        <v>871</v>
      </c>
    </row>
    <row r="329" spans="1:13">
      <c r="A329" s="12" t="s">
        <v>178</v>
      </c>
      <c r="B329" s="13"/>
      <c r="C329" s="13"/>
      <c r="D329" s="13"/>
      <c r="E329" s="291" t="s">
        <v>200</v>
      </c>
      <c r="F329" s="291" t="s">
        <v>124</v>
      </c>
      <c r="G329" s="208"/>
      <c r="H329" s="1121"/>
      <c r="I329" s="1122"/>
      <c r="J329" s="209" t="s">
        <v>201</v>
      </c>
      <c r="K329" s="191" t="s">
        <v>149</v>
      </c>
      <c r="L329" s="1056" t="s">
        <v>871</v>
      </c>
      <c r="M329" s="971" t="s">
        <v>871</v>
      </c>
    </row>
    <row r="330" spans="1:13">
      <c r="A330" s="13"/>
      <c r="B330" s="13"/>
      <c r="C330" s="13"/>
      <c r="D330" s="13"/>
      <c r="E330" s="283" t="s">
        <v>823</v>
      </c>
      <c r="F330" s="35"/>
      <c r="G330" s="719"/>
      <c r="H330" s="270"/>
      <c r="I330" s="244"/>
      <c r="J330" s="270"/>
      <c r="K330" s="271"/>
      <c r="L330" s="1055"/>
    </row>
    <row r="331" spans="1:13">
      <c r="A331" s="13"/>
      <c r="B331" s="13"/>
      <c r="C331" s="13"/>
      <c r="D331" s="13"/>
      <c r="E331" s="29"/>
      <c r="F331" s="35"/>
      <c r="G331" s="421"/>
      <c r="H331" s="249"/>
      <c r="I331" s="244"/>
      <c r="J331" s="249"/>
      <c r="K331" s="34"/>
      <c r="L331" s="1055"/>
    </row>
    <row r="332" spans="1:13">
      <c r="A332" s="21" t="s">
        <v>202</v>
      </c>
      <c r="B332" s="13"/>
      <c r="C332" s="13"/>
      <c r="D332" s="13"/>
      <c r="E332" s="29"/>
      <c r="F332" s="256"/>
      <c r="G332" s="421"/>
      <c r="H332" s="249"/>
      <c r="I332" s="249"/>
      <c r="J332" s="249"/>
      <c r="K332" s="34"/>
      <c r="L332" s="1055"/>
    </row>
    <row r="333" spans="1:13">
      <c r="A333" s="21" t="s">
        <v>203</v>
      </c>
      <c r="B333" s="13"/>
      <c r="C333" s="13"/>
      <c r="D333" s="13"/>
      <c r="E333" s="29"/>
      <c r="F333" s="256"/>
      <c r="G333" s="421"/>
      <c r="H333" s="249"/>
      <c r="I333" s="249"/>
      <c r="J333" s="249"/>
      <c r="K333" s="34"/>
      <c r="L333" s="1055"/>
    </row>
    <row r="334" spans="1:13" ht="15" customHeight="1">
      <c r="A334" s="12" t="s">
        <v>75</v>
      </c>
      <c r="B334" s="13"/>
      <c r="C334" s="13"/>
      <c r="D334" s="13"/>
      <c r="E334" s="206" t="s">
        <v>31</v>
      </c>
      <c r="F334" s="207" t="s">
        <v>124</v>
      </c>
      <c r="G334" s="488"/>
      <c r="H334" s="1135" t="s">
        <v>647</v>
      </c>
      <c r="I334" s="1136"/>
      <c r="J334" s="282" t="s">
        <v>308</v>
      </c>
      <c r="K334" s="191" t="s">
        <v>149</v>
      </c>
      <c r="L334" s="1056" t="s">
        <v>871</v>
      </c>
      <c r="M334" s="971" t="s">
        <v>871</v>
      </c>
    </row>
    <row r="335" spans="1:13">
      <c r="A335" s="12" t="s">
        <v>125</v>
      </c>
      <c r="B335" s="13"/>
      <c r="C335" s="13"/>
      <c r="D335" s="13"/>
      <c r="E335" s="206" t="s">
        <v>31</v>
      </c>
      <c r="F335" s="207" t="s">
        <v>124</v>
      </c>
      <c r="G335" s="488"/>
      <c r="H335" s="1137"/>
      <c r="I335" s="1138"/>
      <c r="J335" s="282" t="s">
        <v>308</v>
      </c>
      <c r="K335" s="191" t="s">
        <v>149</v>
      </c>
      <c r="L335" s="1056" t="s">
        <v>871</v>
      </c>
      <c r="M335" s="971" t="s">
        <v>871</v>
      </c>
    </row>
    <row r="336" spans="1:13">
      <c r="A336" s="12" t="s">
        <v>102</v>
      </c>
      <c r="B336" s="33"/>
      <c r="C336" s="13"/>
      <c r="D336" s="13"/>
      <c r="E336" s="206" t="s">
        <v>126</v>
      </c>
      <c r="F336" s="207" t="s">
        <v>124</v>
      </c>
      <c r="G336" s="488"/>
      <c r="H336" s="1137"/>
      <c r="I336" s="1138"/>
      <c r="J336" s="282" t="s">
        <v>308</v>
      </c>
      <c r="K336" s="191" t="s">
        <v>149</v>
      </c>
      <c r="L336" s="1056" t="s">
        <v>871</v>
      </c>
      <c r="M336" s="971" t="s">
        <v>871</v>
      </c>
    </row>
    <row r="337" spans="1:13">
      <c r="A337" s="12" t="s">
        <v>127</v>
      </c>
      <c r="B337" s="49"/>
      <c r="C337" s="50"/>
      <c r="D337" s="50"/>
      <c r="E337" s="206" t="s">
        <v>128</v>
      </c>
      <c r="F337" s="207" t="s">
        <v>124</v>
      </c>
      <c r="G337" s="488"/>
      <c r="H337" s="1137"/>
      <c r="I337" s="1138"/>
      <c r="J337" s="282" t="s">
        <v>308</v>
      </c>
      <c r="K337" s="191" t="s">
        <v>149</v>
      </c>
      <c r="L337" s="1056" t="s">
        <v>871</v>
      </c>
      <c r="M337" s="971" t="s">
        <v>871</v>
      </c>
    </row>
    <row r="338" spans="1:13">
      <c r="A338" s="12" t="s">
        <v>129</v>
      </c>
      <c r="B338" s="33"/>
      <c r="C338" s="13"/>
      <c r="D338" s="13"/>
      <c r="E338" s="206" t="s">
        <v>130</v>
      </c>
      <c r="F338" s="207" t="s">
        <v>124</v>
      </c>
      <c r="G338" s="488"/>
      <c r="H338" s="1137"/>
      <c r="I338" s="1138"/>
      <c r="J338" s="282" t="s">
        <v>308</v>
      </c>
      <c r="K338" s="191" t="s">
        <v>149</v>
      </c>
      <c r="L338" s="1056" t="s">
        <v>871</v>
      </c>
      <c r="M338" s="971" t="s">
        <v>871</v>
      </c>
    </row>
    <row r="339" spans="1:13">
      <c r="A339" s="12" t="s">
        <v>131</v>
      </c>
      <c r="B339" s="33"/>
      <c r="C339" s="13"/>
      <c r="D339" s="13"/>
      <c r="E339" s="206" t="s">
        <v>107</v>
      </c>
      <c r="F339" s="207" t="s">
        <v>124</v>
      </c>
      <c r="G339" s="488"/>
      <c r="H339" s="1137"/>
      <c r="I339" s="1138"/>
      <c r="J339" s="282" t="s">
        <v>308</v>
      </c>
      <c r="K339" s="191" t="s">
        <v>149</v>
      </c>
      <c r="L339" s="1056" t="s">
        <v>871</v>
      </c>
      <c r="M339" s="971" t="s">
        <v>871</v>
      </c>
    </row>
    <row r="340" spans="1:13">
      <c r="A340" s="12" t="s">
        <v>132</v>
      </c>
      <c r="B340" s="33"/>
      <c r="C340" s="13"/>
      <c r="D340" s="13"/>
      <c r="E340" s="206" t="s">
        <v>133</v>
      </c>
      <c r="F340" s="207" t="s">
        <v>124</v>
      </c>
      <c r="G340" s="488"/>
      <c r="H340" s="1137"/>
      <c r="I340" s="1138"/>
      <c r="J340" s="282" t="s">
        <v>308</v>
      </c>
      <c r="K340" s="191" t="s">
        <v>149</v>
      </c>
      <c r="L340" s="1056" t="s">
        <v>871</v>
      </c>
      <c r="M340" s="971" t="s">
        <v>871</v>
      </c>
    </row>
    <row r="341" spans="1:13">
      <c r="A341" s="12" t="s">
        <v>204</v>
      </c>
      <c r="B341" s="33"/>
      <c r="C341" s="13"/>
      <c r="D341" s="13"/>
      <c r="E341" s="206" t="s">
        <v>109</v>
      </c>
      <c r="F341" s="207" t="s">
        <v>124</v>
      </c>
      <c r="G341" s="488"/>
      <c r="H341" s="1137"/>
      <c r="I341" s="1138"/>
      <c r="J341" s="282" t="s">
        <v>308</v>
      </c>
      <c r="K341" s="191" t="s">
        <v>149</v>
      </c>
      <c r="L341" s="1056" t="s">
        <v>871</v>
      </c>
      <c r="M341" s="971" t="s">
        <v>871</v>
      </c>
    </row>
    <row r="342" spans="1:13">
      <c r="A342" s="12" t="s">
        <v>168</v>
      </c>
      <c r="B342" s="13"/>
      <c r="C342" s="13"/>
      <c r="D342" s="13"/>
      <c r="E342" s="206" t="s">
        <v>169</v>
      </c>
      <c r="F342" s="207" t="s">
        <v>124</v>
      </c>
      <c r="G342" s="488"/>
      <c r="H342" s="1137"/>
      <c r="I342" s="1138"/>
      <c r="J342" s="282" t="s">
        <v>308</v>
      </c>
      <c r="K342" s="191" t="s">
        <v>149</v>
      </c>
      <c r="L342" s="1056" t="s">
        <v>871</v>
      </c>
      <c r="M342" s="971" t="s">
        <v>871</v>
      </c>
    </row>
    <row r="343" spans="1:13">
      <c r="A343" s="12" t="s">
        <v>170</v>
      </c>
      <c r="B343" s="13"/>
      <c r="C343" s="13"/>
      <c r="D343" s="13"/>
      <c r="E343" s="206" t="s">
        <v>171</v>
      </c>
      <c r="F343" s="207" t="s">
        <v>124</v>
      </c>
      <c r="G343" s="488"/>
      <c r="H343" s="1137"/>
      <c r="I343" s="1138"/>
      <c r="J343" s="282" t="s">
        <v>308</v>
      </c>
      <c r="K343" s="191" t="s">
        <v>149</v>
      </c>
      <c r="L343" s="1056" t="s">
        <v>871</v>
      </c>
      <c r="M343" s="971" t="s">
        <v>871</v>
      </c>
    </row>
    <row r="344" spans="1:13">
      <c r="A344" s="12" t="s">
        <v>134</v>
      </c>
      <c r="B344" s="13"/>
      <c r="C344" s="13"/>
      <c r="D344" s="13"/>
      <c r="E344" s="206" t="s">
        <v>135</v>
      </c>
      <c r="F344" s="207" t="s">
        <v>124</v>
      </c>
      <c r="G344" s="488"/>
      <c r="H344" s="1139"/>
      <c r="I344" s="1140"/>
      <c r="J344" s="282" t="s">
        <v>308</v>
      </c>
      <c r="K344" s="191" t="s">
        <v>149</v>
      </c>
      <c r="L344" s="1056" t="s">
        <v>871</v>
      </c>
      <c r="M344" s="971" t="s">
        <v>871</v>
      </c>
    </row>
    <row r="345" spans="1:13">
      <c r="A345" s="21"/>
      <c r="B345" s="13"/>
      <c r="C345" s="13"/>
      <c r="D345" s="13"/>
      <c r="E345" s="283" t="s">
        <v>807</v>
      </c>
      <c r="F345" s="256"/>
      <c r="G345" s="421"/>
      <c r="H345" s="249"/>
      <c r="I345" s="249"/>
      <c r="J345" s="249"/>
      <c r="K345" s="34"/>
      <c r="L345" s="1055"/>
    </row>
    <row r="346" spans="1:13">
      <c r="A346" s="21"/>
      <c r="B346" s="13"/>
      <c r="C346" s="13"/>
      <c r="D346" s="13"/>
      <c r="E346" s="283" t="s">
        <v>805</v>
      </c>
      <c r="F346" s="256"/>
      <c r="G346" s="421"/>
      <c r="H346" s="249"/>
      <c r="I346" s="249"/>
      <c r="J346" s="249"/>
      <c r="K346" s="34"/>
      <c r="L346" s="1055"/>
    </row>
    <row r="347" spans="1:13">
      <c r="A347" s="21"/>
      <c r="B347" s="13"/>
      <c r="C347" s="13"/>
      <c r="D347" s="13"/>
      <c r="E347" s="283"/>
      <c r="F347" s="256"/>
      <c r="G347" s="421"/>
      <c r="H347" s="249"/>
      <c r="I347" s="249"/>
      <c r="J347" s="249"/>
      <c r="K347" s="34"/>
      <c r="L347" s="1055"/>
    </row>
    <row r="348" spans="1:13">
      <c r="A348" s="21" t="s">
        <v>205</v>
      </c>
      <c r="B348" s="13"/>
      <c r="C348" s="13"/>
      <c r="D348" s="13"/>
      <c r="E348" s="29"/>
      <c r="F348" s="256"/>
      <c r="G348" s="421"/>
      <c r="H348" s="249"/>
      <c r="I348" s="249"/>
      <c r="J348" s="249"/>
      <c r="K348" s="34"/>
      <c r="L348" s="1055"/>
    </row>
    <row r="349" spans="1:13" ht="15" customHeight="1">
      <c r="A349" s="12" t="s">
        <v>137</v>
      </c>
      <c r="B349" s="13"/>
      <c r="C349" s="13"/>
      <c r="D349" s="13"/>
      <c r="E349" s="206" t="s">
        <v>138</v>
      </c>
      <c r="F349" s="207" t="s">
        <v>124</v>
      </c>
      <c r="G349" s="488"/>
      <c r="H349" s="1135" t="s">
        <v>647</v>
      </c>
      <c r="I349" s="1136"/>
      <c r="J349" s="282">
        <v>2500</v>
      </c>
      <c r="K349" s="191" t="s">
        <v>149</v>
      </c>
      <c r="L349" s="1056" t="s">
        <v>871</v>
      </c>
      <c r="M349" s="971" t="s">
        <v>871</v>
      </c>
    </row>
    <row r="350" spans="1:13">
      <c r="A350" s="12" t="s">
        <v>139</v>
      </c>
      <c r="B350" s="13"/>
      <c r="C350" s="13"/>
      <c r="D350" s="13"/>
      <c r="E350" s="206" t="s">
        <v>140</v>
      </c>
      <c r="F350" s="207" t="s">
        <v>124</v>
      </c>
      <c r="G350" s="488"/>
      <c r="H350" s="1137"/>
      <c r="I350" s="1138"/>
      <c r="J350" s="282">
        <v>2500</v>
      </c>
      <c r="K350" s="191" t="s">
        <v>149</v>
      </c>
      <c r="L350" s="1056" t="s">
        <v>871</v>
      </c>
      <c r="M350" s="971" t="s">
        <v>871</v>
      </c>
    </row>
    <row r="351" spans="1:13">
      <c r="A351" s="12" t="s">
        <v>141</v>
      </c>
      <c r="B351" s="13"/>
      <c r="C351" s="13"/>
      <c r="D351" s="13"/>
      <c r="E351" s="206" t="s">
        <v>142</v>
      </c>
      <c r="F351" s="207" t="s">
        <v>124</v>
      </c>
      <c r="G351" s="488"/>
      <c r="H351" s="1137"/>
      <c r="I351" s="1138"/>
      <c r="J351" s="282">
        <v>2500</v>
      </c>
      <c r="K351" s="191" t="s">
        <v>149</v>
      </c>
      <c r="L351" s="1056" t="s">
        <v>871</v>
      </c>
      <c r="M351" s="971" t="s">
        <v>871</v>
      </c>
    </row>
    <row r="352" spans="1:13">
      <c r="A352" s="12" t="s">
        <v>143</v>
      </c>
      <c r="B352" s="13"/>
      <c r="C352" s="13"/>
      <c r="D352" s="13"/>
      <c r="E352" s="206" t="s">
        <v>144</v>
      </c>
      <c r="F352" s="207" t="s">
        <v>124</v>
      </c>
      <c r="G352" s="488"/>
      <c r="H352" s="1139"/>
      <c r="I352" s="1140"/>
      <c r="J352" s="282">
        <v>2500</v>
      </c>
      <c r="K352" s="191" t="s">
        <v>149</v>
      </c>
      <c r="L352" s="1056" t="s">
        <v>871</v>
      </c>
      <c r="M352" s="971" t="s">
        <v>871</v>
      </c>
    </row>
    <row r="353" spans="1:13">
      <c r="A353" s="13"/>
      <c r="B353" s="13"/>
      <c r="C353" s="13"/>
      <c r="D353" s="13"/>
      <c r="E353" s="283" t="s">
        <v>807</v>
      </c>
      <c r="F353" s="256"/>
      <c r="G353" s="421"/>
      <c r="H353" s="249"/>
      <c r="I353" s="249"/>
      <c r="J353" s="249"/>
      <c r="K353" s="34"/>
      <c r="L353" s="1055"/>
    </row>
    <row r="354" spans="1:13">
      <c r="A354" s="13"/>
      <c r="B354" s="13"/>
      <c r="C354" s="13"/>
      <c r="D354" s="29"/>
      <c r="E354" s="283"/>
      <c r="F354" s="35"/>
      <c r="G354" s="421"/>
      <c r="H354" s="249"/>
      <c r="I354" s="244"/>
      <c r="J354" s="249"/>
      <c r="K354" s="34"/>
      <c r="L354" s="1055"/>
    </row>
    <row r="355" spans="1:13">
      <c r="A355" s="21" t="s">
        <v>206</v>
      </c>
      <c r="B355" s="13"/>
      <c r="C355" s="13"/>
      <c r="D355" s="13"/>
      <c r="E355" s="29"/>
      <c r="F355" s="256"/>
      <c r="G355" s="421"/>
      <c r="H355" s="249"/>
      <c r="I355" s="249"/>
      <c r="J355" s="249"/>
      <c r="K355" s="34"/>
      <c r="L355" s="1055"/>
    </row>
    <row r="356" spans="1:13">
      <c r="A356" s="12" t="s">
        <v>146</v>
      </c>
      <c r="B356" s="13"/>
      <c r="C356" s="13"/>
      <c r="D356" s="13"/>
      <c r="E356" s="206" t="s">
        <v>147</v>
      </c>
      <c r="F356" s="207" t="s">
        <v>148</v>
      </c>
      <c r="G356" s="208"/>
      <c r="H356" s="209">
        <v>500</v>
      </c>
      <c r="I356" s="210"/>
      <c r="J356" s="209">
        <v>2500</v>
      </c>
      <c r="K356" s="191" t="s">
        <v>149</v>
      </c>
      <c r="L356" s="1056" t="s">
        <v>871</v>
      </c>
      <c r="M356" s="971" t="s">
        <v>871</v>
      </c>
    </row>
    <row r="357" spans="1:13">
      <c r="A357" s="12" t="s">
        <v>75</v>
      </c>
      <c r="B357" s="13"/>
      <c r="C357" s="13"/>
      <c r="D357" s="13"/>
      <c r="E357" s="206" t="s">
        <v>150</v>
      </c>
      <c r="F357" s="207" t="s">
        <v>148</v>
      </c>
      <c r="G357" s="208"/>
      <c r="H357" s="209">
        <v>500</v>
      </c>
      <c r="I357" s="210"/>
      <c r="J357" s="209">
        <v>2500</v>
      </c>
      <c r="K357" s="191" t="s">
        <v>149</v>
      </c>
      <c r="L357" s="1056" t="s">
        <v>871</v>
      </c>
      <c r="M357" s="971" t="s">
        <v>871</v>
      </c>
    </row>
    <row r="358" spans="1:13">
      <c r="A358" s="12" t="s">
        <v>151</v>
      </c>
      <c r="B358" s="13"/>
      <c r="C358" s="13"/>
      <c r="D358" s="13"/>
      <c r="E358" s="206" t="s">
        <v>152</v>
      </c>
      <c r="F358" s="207" t="s">
        <v>148</v>
      </c>
      <c r="G358" s="208"/>
      <c r="H358" s="209">
        <v>500</v>
      </c>
      <c r="I358" s="210"/>
      <c r="J358" s="209">
        <v>2500</v>
      </c>
      <c r="K358" s="191" t="s">
        <v>149</v>
      </c>
      <c r="L358" s="1056" t="s">
        <v>871</v>
      </c>
      <c r="M358" s="971" t="s">
        <v>871</v>
      </c>
    </row>
    <row r="359" spans="1:13">
      <c r="A359" s="12" t="s">
        <v>153</v>
      </c>
      <c r="B359" s="13"/>
      <c r="C359" s="13"/>
      <c r="D359" s="13"/>
      <c r="E359" s="206" t="s">
        <v>154</v>
      </c>
      <c r="F359" s="207" t="s">
        <v>148</v>
      </c>
      <c r="G359" s="208"/>
      <c r="H359" s="209">
        <v>500</v>
      </c>
      <c r="I359" s="210"/>
      <c r="J359" s="209">
        <v>2500</v>
      </c>
      <c r="K359" s="191" t="s">
        <v>149</v>
      </c>
      <c r="L359" s="1056" t="s">
        <v>871</v>
      </c>
      <c r="M359" s="971" t="s">
        <v>871</v>
      </c>
    </row>
    <row r="360" spans="1:13">
      <c r="A360" s="12" t="s">
        <v>155</v>
      </c>
      <c r="B360" s="13"/>
      <c r="C360" s="13"/>
      <c r="D360" s="13"/>
      <c r="E360" s="206" t="s">
        <v>156</v>
      </c>
      <c r="F360" s="207" t="s">
        <v>148</v>
      </c>
      <c r="G360" s="208"/>
      <c r="H360" s="209">
        <v>500</v>
      </c>
      <c r="I360" s="210"/>
      <c r="J360" s="209">
        <v>2500</v>
      </c>
      <c r="K360" s="191" t="s">
        <v>149</v>
      </c>
      <c r="L360" s="1056" t="s">
        <v>871</v>
      </c>
      <c r="M360" s="971" t="s">
        <v>871</v>
      </c>
    </row>
    <row r="361" spans="1:13">
      <c r="A361" s="13"/>
      <c r="B361" s="13"/>
      <c r="C361" s="13"/>
      <c r="D361" s="13"/>
      <c r="E361" s="29"/>
      <c r="F361" s="35"/>
      <c r="G361" s="421"/>
      <c r="H361" s="249"/>
      <c r="I361" s="244"/>
      <c r="J361" s="249"/>
      <c r="K361" s="34"/>
      <c r="L361" s="1055"/>
    </row>
    <row r="362" spans="1:13">
      <c r="A362" s="21" t="s">
        <v>207</v>
      </c>
      <c r="B362" s="13"/>
      <c r="C362" s="13"/>
      <c r="D362" s="13"/>
      <c r="E362" s="29"/>
      <c r="F362" s="256"/>
      <c r="G362" s="421"/>
      <c r="H362" s="249"/>
      <c r="I362" s="249"/>
      <c r="J362" s="249"/>
      <c r="K362" s="34"/>
      <c r="L362" s="1055"/>
    </row>
    <row r="363" spans="1:13">
      <c r="A363" s="12" t="s">
        <v>158</v>
      </c>
      <c r="B363" s="13"/>
      <c r="C363" s="13"/>
      <c r="D363" s="13"/>
      <c r="E363" s="29"/>
      <c r="F363" s="256"/>
      <c r="G363" s="421"/>
      <c r="H363" s="249"/>
      <c r="I363" s="249"/>
      <c r="J363" s="249"/>
      <c r="K363" s="34"/>
      <c r="L363" s="1055"/>
    </row>
    <row r="364" spans="1:13">
      <c r="A364" s="12" t="s">
        <v>159</v>
      </c>
      <c r="B364" s="13"/>
      <c r="C364" s="13"/>
      <c r="D364" s="13"/>
      <c r="E364" s="206" t="s">
        <v>154</v>
      </c>
      <c r="F364" s="207" t="s">
        <v>148</v>
      </c>
      <c r="G364" s="208"/>
      <c r="H364" s="209">
        <v>500</v>
      </c>
      <c r="I364" s="210"/>
      <c r="J364" s="209">
        <v>2500</v>
      </c>
      <c r="K364" s="191" t="s">
        <v>149</v>
      </c>
      <c r="L364" s="1056" t="s">
        <v>871</v>
      </c>
      <c r="M364" s="971" t="s">
        <v>871</v>
      </c>
    </row>
    <row r="365" spans="1:13">
      <c r="A365" s="12" t="s">
        <v>777</v>
      </c>
      <c r="B365" s="13"/>
      <c r="C365" s="13"/>
      <c r="D365" s="13"/>
      <c r="E365" s="206" t="s">
        <v>156</v>
      </c>
      <c r="F365" s="207" t="s">
        <v>148</v>
      </c>
      <c r="G365" s="208"/>
      <c r="H365" s="209">
        <v>500</v>
      </c>
      <c r="I365" s="210"/>
      <c r="J365" s="209">
        <v>2500</v>
      </c>
      <c r="K365" s="191" t="s">
        <v>149</v>
      </c>
      <c r="L365" s="1056" t="s">
        <v>871</v>
      </c>
      <c r="M365" s="971" t="s">
        <v>871</v>
      </c>
    </row>
    <row r="366" spans="1:13">
      <c r="A366" s="12" t="s">
        <v>160</v>
      </c>
      <c r="B366" s="13"/>
      <c r="C366" s="13"/>
      <c r="D366" s="13"/>
      <c r="E366" s="206" t="s">
        <v>161</v>
      </c>
      <c r="F366" s="207" t="s">
        <v>148</v>
      </c>
      <c r="G366" s="208"/>
      <c r="H366" s="209">
        <v>500</v>
      </c>
      <c r="I366" s="210"/>
      <c r="J366" s="209">
        <v>2500</v>
      </c>
      <c r="K366" s="191" t="s">
        <v>149</v>
      </c>
      <c r="L366" s="1056" t="s">
        <v>871</v>
      </c>
      <c r="M366" s="971" t="s">
        <v>871</v>
      </c>
    </row>
    <row r="367" spans="1:13">
      <c r="A367" s="12" t="s">
        <v>657</v>
      </c>
      <c r="B367" s="13"/>
      <c r="C367" s="13"/>
      <c r="D367" s="13"/>
      <c r="E367" s="206" t="s">
        <v>163</v>
      </c>
      <c r="F367" s="207" t="s">
        <v>148</v>
      </c>
      <c r="G367" s="208"/>
      <c r="H367" s="209">
        <v>500</v>
      </c>
      <c r="I367" s="210"/>
      <c r="J367" s="209">
        <v>2500</v>
      </c>
      <c r="K367" s="191" t="s">
        <v>149</v>
      </c>
      <c r="L367" s="1056" t="s">
        <v>871</v>
      </c>
      <c r="M367" s="971" t="s">
        <v>871</v>
      </c>
    </row>
    <row r="368" spans="1:13" ht="27.75" customHeight="1">
      <c r="A368" s="1132" t="s">
        <v>706</v>
      </c>
      <c r="B368" s="1133"/>
      <c r="C368" s="1133"/>
      <c r="D368" s="1134"/>
      <c r="E368" s="286" t="s">
        <v>164</v>
      </c>
      <c r="F368" s="207" t="s">
        <v>920</v>
      </c>
      <c r="G368" s="488"/>
      <c r="H368" s="282">
        <v>100</v>
      </c>
      <c r="I368" s="395"/>
      <c r="J368" s="282">
        <v>200</v>
      </c>
      <c r="K368" s="191" t="s">
        <v>149</v>
      </c>
      <c r="L368" s="1056" t="s">
        <v>871</v>
      </c>
      <c r="M368" s="971" t="s">
        <v>871</v>
      </c>
    </row>
    <row r="369" spans="1:13">
      <c r="A369" s="51" t="s">
        <v>272</v>
      </c>
      <c r="B369" s="13"/>
      <c r="C369" s="13"/>
      <c r="D369" s="13"/>
      <c r="E369" s="29"/>
      <c r="F369" s="35"/>
      <c r="G369" s="421"/>
      <c r="H369" s="249"/>
      <c r="I369" s="244"/>
      <c r="J369" s="249"/>
      <c r="K369" s="34"/>
      <c r="L369" s="1055"/>
    </row>
    <row r="370" spans="1:13">
      <c r="A370" s="21" t="s">
        <v>208</v>
      </c>
      <c r="B370" s="13"/>
      <c r="C370" s="13"/>
      <c r="D370" s="13"/>
      <c r="E370" s="29"/>
      <c r="F370" s="256"/>
      <c r="G370" s="421"/>
      <c r="H370" s="249"/>
      <c r="I370" s="249"/>
      <c r="J370" s="249"/>
      <c r="K370" s="34"/>
      <c r="L370" s="1055"/>
    </row>
    <row r="371" spans="1:13">
      <c r="A371" s="12" t="s">
        <v>137</v>
      </c>
      <c r="B371" s="13"/>
      <c r="C371" s="13"/>
      <c r="D371" s="13"/>
      <c r="E371" s="206" t="s">
        <v>138</v>
      </c>
      <c r="F371" s="207" t="s">
        <v>148</v>
      </c>
      <c r="G371" s="208"/>
      <c r="H371" s="210" t="s">
        <v>654</v>
      </c>
      <c r="I371" s="210"/>
      <c r="J371" s="209">
        <v>2500</v>
      </c>
      <c r="K371" s="191" t="s">
        <v>149</v>
      </c>
      <c r="L371" s="1056" t="s">
        <v>871</v>
      </c>
      <c r="M371" s="971" t="s">
        <v>871</v>
      </c>
    </row>
    <row r="372" spans="1:13">
      <c r="A372" s="12" t="s">
        <v>139</v>
      </c>
      <c r="B372" s="13"/>
      <c r="C372" s="13"/>
      <c r="D372" s="13"/>
      <c r="E372" s="206" t="s">
        <v>140</v>
      </c>
      <c r="F372" s="207" t="s">
        <v>148</v>
      </c>
      <c r="G372" s="208"/>
      <c r="H372" s="210" t="s">
        <v>654</v>
      </c>
      <c r="I372" s="210"/>
      <c r="J372" s="209">
        <v>2500</v>
      </c>
      <c r="K372" s="191" t="s">
        <v>149</v>
      </c>
      <c r="L372" s="1056" t="s">
        <v>871</v>
      </c>
      <c r="M372" s="971" t="s">
        <v>871</v>
      </c>
    </row>
    <row r="373" spans="1:13">
      <c r="A373" s="12" t="s">
        <v>141</v>
      </c>
      <c r="B373" s="13"/>
      <c r="C373" s="13"/>
      <c r="D373" s="13"/>
      <c r="E373" s="206" t="s">
        <v>142</v>
      </c>
      <c r="F373" s="207" t="s">
        <v>148</v>
      </c>
      <c r="G373" s="208"/>
      <c r="H373" s="210" t="s">
        <v>654</v>
      </c>
      <c r="I373" s="210"/>
      <c r="J373" s="209">
        <v>2500</v>
      </c>
      <c r="K373" s="191" t="s">
        <v>149</v>
      </c>
      <c r="L373" s="1056" t="s">
        <v>871</v>
      </c>
      <c r="M373" s="971" t="s">
        <v>871</v>
      </c>
    </row>
    <row r="374" spans="1:13">
      <c r="A374" s="12" t="s">
        <v>143</v>
      </c>
      <c r="B374" s="13"/>
      <c r="C374" s="13"/>
      <c r="D374" s="13"/>
      <c r="E374" s="206" t="s">
        <v>144</v>
      </c>
      <c r="F374" s="207" t="s">
        <v>148</v>
      </c>
      <c r="G374" s="208"/>
      <c r="H374" s="210" t="s">
        <v>654</v>
      </c>
      <c r="I374" s="210"/>
      <c r="J374" s="209">
        <v>2500</v>
      </c>
      <c r="K374" s="191" t="s">
        <v>149</v>
      </c>
      <c r="L374" s="1056" t="s">
        <v>871</v>
      </c>
      <c r="M374" s="971" t="s">
        <v>871</v>
      </c>
    </row>
    <row r="375" spans="1:13">
      <c r="A375" s="13"/>
      <c r="B375" s="13"/>
      <c r="C375" s="13"/>
      <c r="D375" s="13"/>
      <c r="E375" s="29"/>
      <c r="F375" s="35"/>
      <c r="G375" s="719"/>
      <c r="H375" s="270"/>
      <c r="I375" s="244"/>
      <c r="J375" s="270"/>
      <c r="K375" s="271"/>
      <c r="L375" s="1055"/>
    </row>
    <row r="376" spans="1:13">
      <c r="A376" s="21" t="s">
        <v>209</v>
      </c>
      <c r="B376" s="13"/>
      <c r="C376" s="13"/>
      <c r="D376" s="13"/>
      <c r="E376" s="29"/>
      <c r="F376" s="256"/>
      <c r="G376" s="421"/>
      <c r="H376" s="249"/>
      <c r="I376" s="249"/>
      <c r="J376" s="249"/>
      <c r="K376" s="34"/>
      <c r="L376" s="1055"/>
    </row>
    <row r="377" spans="1:13">
      <c r="A377" s="21" t="s">
        <v>210</v>
      </c>
      <c r="B377" s="13"/>
      <c r="C377" s="13"/>
      <c r="D377" s="13"/>
      <c r="E377" s="29"/>
      <c r="F377" s="256"/>
      <c r="G377" s="421"/>
      <c r="H377" s="249"/>
      <c r="I377" s="249"/>
      <c r="J377" s="249"/>
      <c r="K377" s="34"/>
      <c r="L377" s="1055"/>
    </row>
    <row r="378" spans="1:13">
      <c r="A378" s="21" t="s">
        <v>211</v>
      </c>
      <c r="B378" s="13"/>
      <c r="C378" s="13"/>
      <c r="D378" s="13"/>
      <c r="E378" s="29"/>
      <c r="F378" s="256"/>
      <c r="G378" s="421"/>
      <c r="H378" s="249"/>
      <c r="I378" s="249"/>
      <c r="J378" s="249"/>
      <c r="K378" s="34"/>
      <c r="L378" s="1055"/>
    </row>
    <row r="379" spans="1:13" ht="15" customHeight="1">
      <c r="A379" s="12" t="s">
        <v>75</v>
      </c>
      <c r="B379" s="13"/>
      <c r="C379" s="13"/>
      <c r="D379" s="13"/>
      <c r="E379" s="206" t="s">
        <v>31</v>
      </c>
      <c r="F379" s="207" t="s">
        <v>124</v>
      </c>
      <c r="G379" s="488"/>
      <c r="H379" s="1135" t="s">
        <v>647</v>
      </c>
      <c r="I379" s="1136"/>
      <c r="J379" s="282" t="s">
        <v>308</v>
      </c>
      <c r="K379" s="191" t="s">
        <v>149</v>
      </c>
      <c r="L379" s="1056" t="s">
        <v>871</v>
      </c>
      <c r="M379" s="971" t="s">
        <v>871</v>
      </c>
    </row>
    <row r="380" spans="1:13">
      <c r="A380" s="12" t="s">
        <v>125</v>
      </c>
      <c r="B380" s="13"/>
      <c r="C380" s="13"/>
      <c r="D380" s="13"/>
      <c r="E380" s="206" t="s">
        <v>31</v>
      </c>
      <c r="F380" s="207" t="s">
        <v>124</v>
      </c>
      <c r="G380" s="488"/>
      <c r="H380" s="1137"/>
      <c r="I380" s="1138"/>
      <c r="J380" s="282" t="s">
        <v>308</v>
      </c>
      <c r="K380" s="191" t="s">
        <v>149</v>
      </c>
      <c r="L380" s="1056" t="s">
        <v>871</v>
      </c>
      <c r="M380" s="971" t="s">
        <v>871</v>
      </c>
    </row>
    <row r="381" spans="1:13">
      <c r="A381" s="12" t="s">
        <v>102</v>
      </c>
      <c r="B381" s="33"/>
      <c r="C381" s="13"/>
      <c r="D381" s="13"/>
      <c r="E381" s="206" t="s">
        <v>126</v>
      </c>
      <c r="F381" s="207" t="s">
        <v>124</v>
      </c>
      <c r="G381" s="488"/>
      <c r="H381" s="1137"/>
      <c r="I381" s="1138"/>
      <c r="J381" s="282" t="s">
        <v>308</v>
      </c>
      <c r="K381" s="191" t="s">
        <v>149</v>
      </c>
      <c r="L381" s="1056" t="s">
        <v>871</v>
      </c>
      <c r="M381" s="971" t="s">
        <v>871</v>
      </c>
    </row>
    <row r="382" spans="1:13">
      <c r="A382" s="12" t="s">
        <v>127</v>
      </c>
      <c r="B382" s="49"/>
      <c r="C382" s="50"/>
      <c r="D382" s="50"/>
      <c r="E382" s="206" t="s">
        <v>128</v>
      </c>
      <c r="F382" s="207" t="s">
        <v>124</v>
      </c>
      <c r="G382" s="488"/>
      <c r="H382" s="1137"/>
      <c r="I382" s="1138"/>
      <c r="J382" s="282" t="s">
        <v>308</v>
      </c>
      <c r="K382" s="191" t="s">
        <v>149</v>
      </c>
      <c r="L382" s="1056" t="s">
        <v>871</v>
      </c>
      <c r="M382" s="971" t="s">
        <v>871</v>
      </c>
    </row>
    <row r="383" spans="1:13">
      <c r="A383" s="12" t="s">
        <v>129</v>
      </c>
      <c r="B383" s="33"/>
      <c r="C383" s="13"/>
      <c r="D383" s="13"/>
      <c r="E383" s="206" t="s">
        <v>130</v>
      </c>
      <c r="F383" s="207" t="s">
        <v>124</v>
      </c>
      <c r="G383" s="488"/>
      <c r="H383" s="1137"/>
      <c r="I383" s="1138"/>
      <c r="J383" s="282" t="s">
        <v>308</v>
      </c>
      <c r="K383" s="191" t="s">
        <v>149</v>
      </c>
      <c r="L383" s="1056" t="s">
        <v>871</v>
      </c>
      <c r="M383" s="971" t="s">
        <v>871</v>
      </c>
    </row>
    <row r="384" spans="1:13">
      <c r="A384" s="12" t="s">
        <v>131</v>
      </c>
      <c r="B384" s="33"/>
      <c r="C384" s="13"/>
      <c r="D384" s="13"/>
      <c r="E384" s="206" t="s">
        <v>107</v>
      </c>
      <c r="F384" s="207" t="s">
        <v>124</v>
      </c>
      <c r="G384" s="488"/>
      <c r="H384" s="1137"/>
      <c r="I384" s="1138"/>
      <c r="J384" s="282" t="s">
        <v>308</v>
      </c>
      <c r="K384" s="191" t="s">
        <v>149</v>
      </c>
      <c r="L384" s="1056" t="s">
        <v>871</v>
      </c>
      <c r="M384" s="971" t="s">
        <v>871</v>
      </c>
    </row>
    <row r="385" spans="1:13">
      <c r="A385" s="12" t="s">
        <v>132</v>
      </c>
      <c r="B385" s="33"/>
      <c r="C385" s="13"/>
      <c r="D385" s="13"/>
      <c r="E385" s="206" t="s">
        <v>133</v>
      </c>
      <c r="F385" s="207" t="s">
        <v>124</v>
      </c>
      <c r="G385" s="488"/>
      <c r="H385" s="1137"/>
      <c r="I385" s="1138"/>
      <c r="J385" s="282" t="s">
        <v>308</v>
      </c>
      <c r="K385" s="191" t="s">
        <v>149</v>
      </c>
      <c r="L385" s="1056" t="s">
        <v>871</v>
      </c>
      <c r="M385" s="971" t="s">
        <v>871</v>
      </c>
    </row>
    <row r="386" spans="1:13">
      <c r="A386" s="12" t="s">
        <v>204</v>
      </c>
      <c r="B386" s="33"/>
      <c r="C386" s="13"/>
      <c r="D386" s="13"/>
      <c r="E386" s="206" t="s">
        <v>109</v>
      </c>
      <c r="F386" s="207" t="s">
        <v>124</v>
      </c>
      <c r="G386" s="488"/>
      <c r="H386" s="1137"/>
      <c r="I386" s="1138"/>
      <c r="J386" s="282" t="s">
        <v>308</v>
      </c>
      <c r="K386" s="191" t="s">
        <v>149</v>
      </c>
      <c r="L386" s="1056" t="s">
        <v>871</v>
      </c>
      <c r="M386" s="971" t="s">
        <v>871</v>
      </c>
    </row>
    <row r="387" spans="1:13">
      <c r="A387" s="12" t="s">
        <v>134</v>
      </c>
      <c r="B387" s="13"/>
      <c r="C387" s="13"/>
      <c r="D387" s="13"/>
      <c r="E387" s="206" t="s">
        <v>135</v>
      </c>
      <c r="F387" s="207" t="s">
        <v>124</v>
      </c>
      <c r="G387" s="488"/>
      <c r="H387" s="1137"/>
      <c r="I387" s="1138"/>
      <c r="J387" s="282" t="s">
        <v>308</v>
      </c>
      <c r="K387" s="191" t="s">
        <v>149</v>
      </c>
      <c r="L387" s="1056" t="s">
        <v>871</v>
      </c>
      <c r="M387" s="971" t="s">
        <v>871</v>
      </c>
    </row>
    <row r="388" spans="1:13">
      <c r="A388" s="12" t="s">
        <v>168</v>
      </c>
      <c r="B388" s="13"/>
      <c r="C388" s="13"/>
      <c r="D388" s="13"/>
      <c r="E388" s="206" t="s">
        <v>169</v>
      </c>
      <c r="F388" s="207" t="s">
        <v>124</v>
      </c>
      <c r="G388" s="488"/>
      <c r="H388" s="1137"/>
      <c r="I388" s="1138"/>
      <c r="J388" s="282" t="s">
        <v>308</v>
      </c>
      <c r="K388" s="191" t="s">
        <v>149</v>
      </c>
      <c r="L388" s="1056" t="s">
        <v>871</v>
      </c>
      <c r="M388" s="971" t="s">
        <v>871</v>
      </c>
    </row>
    <row r="389" spans="1:13">
      <c r="A389" s="12" t="s">
        <v>170</v>
      </c>
      <c r="B389" s="13"/>
      <c r="C389" s="13"/>
      <c r="D389" s="13"/>
      <c r="E389" s="206" t="s">
        <v>171</v>
      </c>
      <c r="F389" s="207" t="s">
        <v>124</v>
      </c>
      <c r="G389" s="488"/>
      <c r="H389" s="1139"/>
      <c r="I389" s="1140"/>
      <c r="J389" s="282" t="s">
        <v>308</v>
      </c>
      <c r="K389" s="191" t="s">
        <v>149</v>
      </c>
      <c r="L389" s="1056" t="s">
        <v>871</v>
      </c>
      <c r="M389" s="971" t="s">
        <v>871</v>
      </c>
    </row>
    <row r="390" spans="1:13">
      <c r="A390" s="12"/>
      <c r="B390" s="13"/>
      <c r="C390" s="13"/>
      <c r="D390" s="13"/>
      <c r="E390" s="283" t="s">
        <v>807</v>
      </c>
      <c r="F390" s="256"/>
      <c r="G390" s="421"/>
      <c r="H390" s="249"/>
      <c r="I390" s="491"/>
      <c r="J390" s="249"/>
      <c r="K390" s="34"/>
      <c r="L390" s="1055"/>
    </row>
    <row r="391" spans="1:13">
      <c r="A391" s="21"/>
      <c r="B391" s="13"/>
      <c r="C391" s="13"/>
      <c r="D391" s="13"/>
      <c r="E391" s="283" t="s">
        <v>805</v>
      </c>
      <c r="F391" s="256"/>
      <c r="G391" s="421"/>
      <c r="H391" s="249"/>
      <c r="I391" s="249"/>
      <c r="J391" s="249"/>
      <c r="K391" s="34"/>
      <c r="L391" s="1055"/>
    </row>
    <row r="392" spans="1:13">
      <c r="A392" s="21"/>
      <c r="B392" s="13"/>
      <c r="C392" s="13"/>
      <c r="D392" s="13"/>
      <c r="E392" s="283"/>
      <c r="F392" s="256"/>
      <c r="G392" s="421"/>
      <c r="H392" s="249"/>
      <c r="I392" s="249"/>
      <c r="J392" s="249"/>
      <c r="K392" s="34"/>
      <c r="L392" s="1055"/>
    </row>
    <row r="393" spans="1:13">
      <c r="A393" s="21" t="s">
        <v>212</v>
      </c>
      <c r="B393" s="13"/>
      <c r="C393" s="13"/>
      <c r="D393" s="13"/>
      <c r="E393" s="29"/>
      <c r="F393" s="256"/>
      <c r="G393" s="421"/>
      <c r="H393" s="249"/>
      <c r="I393" s="249"/>
      <c r="J393" s="249"/>
      <c r="K393" s="34"/>
      <c r="L393" s="1055"/>
    </row>
    <row r="394" spans="1:13">
      <c r="A394" s="12" t="s">
        <v>137</v>
      </c>
      <c r="B394" s="13"/>
      <c r="C394" s="13"/>
      <c r="D394" s="13"/>
      <c r="E394" s="206" t="s">
        <v>138</v>
      </c>
      <c r="F394" s="207" t="s">
        <v>124</v>
      </c>
      <c r="G394" s="488"/>
      <c r="H394" s="1135" t="s">
        <v>647</v>
      </c>
      <c r="I394" s="1136"/>
      <c r="J394" s="207">
        <v>2500</v>
      </c>
      <c r="K394" s="191" t="s">
        <v>149</v>
      </c>
      <c r="L394" s="1056" t="s">
        <v>871</v>
      </c>
      <c r="M394" s="971" t="s">
        <v>871</v>
      </c>
    </row>
    <row r="395" spans="1:13">
      <c r="A395" s="12" t="s">
        <v>139</v>
      </c>
      <c r="B395" s="13"/>
      <c r="C395" s="13"/>
      <c r="D395" s="13"/>
      <c r="E395" s="206" t="s">
        <v>140</v>
      </c>
      <c r="F395" s="207" t="s">
        <v>124</v>
      </c>
      <c r="G395" s="488"/>
      <c r="H395" s="1137"/>
      <c r="I395" s="1138"/>
      <c r="J395" s="207">
        <v>2500</v>
      </c>
      <c r="K395" s="191" t="s">
        <v>149</v>
      </c>
      <c r="L395" s="1056" t="s">
        <v>871</v>
      </c>
      <c r="M395" s="971" t="s">
        <v>871</v>
      </c>
    </row>
    <row r="396" spans="1:13">
      <c r="A396" s="12" t="s">
        <v>141</v>
      </c>
      <c r="B396" s="13"/>
      <c r="C396" s="13"/>
      <c r="D396" s="13"/>
      <c r="E396" s="206" t="s">
        <v>142</v>
      </c>
      <c r="F396" s="207" t="s">
        <v>124</v>
      </c>
      <c r="G396" s="488"/>
      <c r="H396" s="1137"/>
      <c r="I396" s="1138"/>
      <c r="J396" s="207">
        <v>2500</v>
      </c>
      <c r="K396" s="191" t="s">
        <v>149</v>
      </c>
      <c r="L396" s="1056" t="s">
        <v>871</v>
      </c>
      <c r="M396" s="971" t="s">
        <v>871</v>
      </c>
    </row>
    <row r="397" spans="1:13">
      <c r="A397" s="12" t="s">
        <v>143</v>
      </c>
      <c r="B397" s="13"/>
      <c r="C397" s="13"/>
      <c r="D397" s="13"/>
      <c r="E397" s="206" t="s">
        <v>144</v>
      </c>
      <c r="F397" s="207" t="s">
        <v>124</v>
      </c>
      <c r="G397" s="488"/>
      <c r="H397" s="1139"/>
      <c r="I397" s="1140"/>
      <c r="J397" s="207">
        <v>2500</v>
      </c>
      <c r="K397" s="191" t="s">
        <v>149</v>
      </c>
      <c r="L397" s="1056" t="s">
        <v>871</v>
      </c>
      <c r="M397" s="971" t="s">
        <v>871</v>
      </c>
    </row>
    <row r="398" spans="1:13">
      <c r="A398" s="13"/>
      <c r="B398" s="13"/>
      <c r="C398" s="13"/>
      <c r="D398" s="13"/>
      <c r="E398" s="283" t="s">
        <v>807</v>
      </c>
      <c r="F398" s="283"/>
      <c r="G398" s="421"/>
      <c r="H398" s="249"/>
      <c r="I398" s="249"/>
      <c r="J398" s="249"/>
      <c r="K398" s="34"/>
      <c r="L398" s="1055"/>
    </row>
    <row r="399" spans="1:13">
      <c r="A399" s="13"/>
      <c r="B399" s="13"/>
      <c r="C399" s="13"/>
      <c r="D399" s="13"/>
      <c r="E399" s="283"/>
      <c r="F399" s="283"/>
      <c r="G399" s="421"/>
      <c r="H399" s="249"/>
      <c r="I399" s="249"/>
      <c r="J399" s="249"/>
      <c r="K399" s="34"/>
      <c r="L399" s="1055"/>
    </row>
    <row r="400" spans="1:13">
      <c r="A400" s="98" t="s">
        <v>811</v>
      </c>
      <c r="B400" s="13"/>
      <c r="C400" s="13"/>
      <c r="D400" s="29"/>
      <c r="F400" s="600"/>
      <c r="G400" s="421"/>
      <c r="H400" s="249"/>
      <c r="I400" s="244"/>
      <c r="J400" s="249"/>
      <c r="K400" s="34"/>
      <c r="L400" s="1055"/>
    </row>
    <row r="401" spans="1:13">
      <c r="A401" s="12" t="s">
        <v>173</v>
      </c>
      <c r="B401" s="13"/>
      <c r="C401" s="13"/>
      <c r="D401" s="13"/>
      <c r="E401" s="206" t="s">
        <v>174</v>
      </c>
      <c r="F401" s="207" t="s">
        <v>124</v>
      </c>
      <c r="G401" s="488"/>
      <c r="H401" s="1152" t="s">
        <v>808</v>
      </c>
      <c r="I401" s="1153"/>
      <c r="J401" s="282" t="s">
        <v>216</v>
      </c>
      <c r="K401" s="191" t="s">
        <v>149</v>
      </c>
      <c r="L401" s="1056" t="s">
        <v>871</v>
      </c>
      <c r="M401" s="971" t="s">
        <v>871</v>
      </c>
    </row>
    <row r="402" spans="1:13">
      <c r="A402" s="12" t="s">
        <v>176</v>
      </c>
      <c r="B402" s="13"/>
      <c r="C402" s="13"/>
      <c r="D402" s="13"/>
      <c r="E402" s="206" t="s">
        <v>177</v>
      </c>
      <c r="F402" s="207" t="s">
        <v>124</v>
      </c>
      <c r="G402" s="488"/>
      <c r="H402" s="1172"/>
      <c r="I402" s="1173"/>
      <c r="J402" s="282" t="s">
        <v>216</v>
      </c>
      <c r="K402" s="191" t="s">
        <v>149</v>
      </c>
      <c r="L402" s="1056" t="s">
        <v>871</v>
      </c>
      <c r="M402" s="971" t="s">
        <v>871</v>
      </c>
    </row>
    <row r="403" spans="1:13">
      <c r="A403" s="12" t="s">
        <v>178</v>
      </c>
      <c r="B403" s="13"/>
      <c r="C403" s="13"/>
      <c r="D403" s="13"/>
      <c r="E403" s="206" t="s">
        <v>179</v>
      </c>
      <c r="F403" s="207" t="s">
        <v>124</v>
      </c>
      <c r="G403" s="488"/>
      <c r="H403" s="1174"/>
      <c r="I403" s="1175"/>
      <c r="J403" s="282" t="s">
        <v>216</v>
      </c>
      <c r="K403" s="191" t="s">
        <v>149</v>
      </c>
      <c r="L403" s="1056" t="s">
        <v>871</v>
      </c>
      <c r="M403" s="971" t="s">
        <v>871</v>
      </c>
    </row>
    <row r="404" spans="1:13">
      <c r="A404" s="13"/>
      <c r="B404" s="13"/>
      <c r="C404" s="13"/>
      <c r="D404" s="13"/>
      <c r="E404" s="283" t="s">
        <v>823</v>
      </c>
      <c r="F404" s="35"/>
      <c r="G404" s="421"/>
      <c r="H404" s="249"/>
      <c r="I404" s="244"/>
      <c r="J404" s="249"/>
      <c r="K404" s="34"/>
      <c r="L404" s="1055"/>
    </row>
    <row r="405" spans="1:13">
      <c r="A405" s="13"/>
      <c r="B405" s="13"/>
      <c r="C405" s="13"/>
      <c r="D405" s="13"/>
      <c r="E405" s="283"/>
      <c r="F405" s="36"/>
      <c r="G405" s="671"/>
      <c r="H405" s="36"/>
      <c r="I405" s="36"/>
      <c r="J405" s="36"/>
      <c r="K405" s="173"/>
      <c r="L405" s="1055"/>
    </row>
    <row r="406" spans="1:13">
      <c r="A406" s="21" t="s">
        <v>213</v>
      </c>
      <c r="B406" s="13"/>
      <c r="C406" s="13"/>
      <c r="D406" s="13"/>
      <c r="E406" s="29"/>
      <c r="F406" s="256"/>
      <c r="G406" s="421"/>
      <c r="H406" s="249"/>
      <c r="I406" s="249"/>
      <c r="J406" s="249"/>
      <c r="K406" s="34"/>
      <c r="L406" s="1055"/>
    </row>
    <row r="407" spans="1:13">
      <c r="A407" s="12" t="s">
        <v>146</v>
      </c>
      <c r="B407" s="13"/>
      <c r="C407" s="13"/>
      <c r="D407" s="13"/>
      <c r="E407" s="206" t="s">
        <v>147</v>
      </c>
      <c r="F407" s="207" t="s">
        <v>148</v>
      </c>
      <c r="G407" s="208"/>
      <c r="H407" s="209">
        <v>500</v>
      </c>
      <c r="I407" s="210"/>
      <c r="J407" s="209">
        <v>2500</v>
      </c>
      <c r="K407" s="191" t="s">
        <v>149</v>
      </c>
      <c r="L407" s="1056" t="s">
        <v>871</v>
      </c>
      <c r="M407" s="971" t="s">
        <v>871</v>
      </c>
    </row>
    <row r="408" spans="1:13">
      <c r="A408" s="12" t="s">
        <v>75</v>
      </c>
      <c r="B408" s="13"/>
      <c r="C408" s="13"/>
      <c r="D408" s="13"/>
      <c r="E408" s="206" t="s">
        <v>150</v>
      </c>
      <c r="F408" s="207" t="s">
        <v>148</v>
      </c>
      <c r="G408" s="208"/>
      <c r="H408" s="209">
        <v>500</v>
      </c>
      <c r="I408" s="210"/>
      <c r="J408" s="209">
        <v>2500</v>
      </c>
      <c r="K408" s="191" t="s">
        <v>149</v>
      </c>
      <c r="L408" s="1056" t="s">
        <v>871</v>
      </c>
      <c r="M408" s="971" t="s">
        <v>871</v>
      </c>
    </row>
    <row r="409" spans="1:13">
      <c r="A409" s="12" t="s">
        <v>151</v>
      </c>
      <c r="B409" s="13"/>
      <c r="C409" s="13"/>
      <c r="D409" s="13"/>
      <c r="E409" s="206" t="s">
        <v>152</v>
      </c>
      <c r="F409" s="207" t="s">
        <v>148</v>
      </c>
      <c r="G409" s="208"/>
      <c r="H409" s="209">
        <v>500</v>
      </c>
      <c r="I409" s="210"/>
      <c r="J409" s="209">
        <v>2500</v>
      </c>
      <c r="K409" s="191" t="s">
        <v>149</v>
      </c>
      <c r="L409" s="1056" t="s">
        <v>871</v>
      </c>
      <c r="M409" s="971" t="s">
        <v>871</v>
      </c>
    </row>
    <row r="410" spans="1:13">
      <c r="A410" s="12" t="s">
        <v>153</v>
      </c>
      <c r="B410" s="13"/>
      <c r="C410" s="13"/>
      <c r="D410" s="13"/>
      <c r="E410" s="206" t="s">
        <v>154</v>
      </c>
      <c r="F410" s="207" t="s">
        <v>148</v>
      </c>
      <c r="G410" s="208"/>
      <c r="H410" s="209">
        <v>500</v>
      </c>
      <c r="I410" s="210"/>
      <c r="J410" s="209">
        <v>2500</v>
      </c>
      <c r="K410" s="191" t="s">
        <v>149</v>
      </c>
      <c r="L410" s="1056" t="s">
        <v>871</v>
      </c>
      <c r="M410" s="971" t="s">
        <v>871</v>
      </c>
    </row>
    <row r="411" spans="1:13">
      <c r="A411" s="12" t="s">
        <v>155</v>
      </c>
      <c r="B411" s="13"/>
      <c r="C411" s="13"/>
      <c r="D411" s="13"/>
      <c r="E411" s="206" t="s">
        <v>156</v>
      </c>
      <c r="F411" s="207" t="s">
        <v>148</v>
      </c>
      <c r="G411" s="208"/>
      <c r="H411" s="209">
        <v>500</v>
      </c>
      <c r="I411" s="210"/>
      <c r="J411" s="209">
        <v>2500</v>
      </c>
      <c r="K411" s="191" t="s">
        <v>149</v>
      </c>
      <c r="L411" s="1056" t="s">
        <v>871</v>
      </c>
      <c r="M411" s="971" t="s">
        <v>871</v>
      </c>
    </row>
    <row r="412" spans="1:13" ht="25.5" customHeight="1">
      <c r="A412" s="52" t="s">
        <v>181</v>
      </c>
      <c r="B412" s="53"/>
      <c r="C412" s="53"/>
      <c r="D412" s="53"/>
      <c r="E412" s="286" t="s">
        <v>182</v>
      </c>
      <c r="F412" s="207" t="s">
        <v>148</v>
      </c>
      <c r="G412" s="724"/>
      <c r="H412" s="1115" t="s">
        <v>647</v>
      </c>
      <c r="I412" s="1195"/>
      <c r="J412" s="282">
        <v>8000</v>
      </c>
      <c r="K412" s="191" t="s">
        <v>149</v>
      </c>
      <c r="L412" s="1056" t="s">
        <v>871</v>
      </c>
      <c r="M412" s="971" t="s">
        <v>871</v>
      </c>
    </row>
    <row r="413" spans="1:13">
      <c r="A413" s="13"/>
      <c r="B413" s="13"/>
      <c r="C413" s="13"/>
      <c r="D413" s="13"/>
      <c r="E413" s="283" t="s">
        <v>807</v>
      </c>
      <c r="F413" s="35"/>
      <c r="G413" s="421"/>
      <c r="H413" s="249"/>
      <c r="I413" s="244"/>
      <c r="J413" s="249"/>
      <c r="K413" s="34"/>
      <c r="L413" s="1055"/>
    </row>
    <row r="414" spans="1:13">
      <c r="A414" s="13"/>
      <c r="B414" s="13"/>
      <c r="C414" s="13"/>
      <c r="D414" s="13"/>
      <c r="E414" s="29"/>
      <c r="F414" s="35"/>
      <c r="G414" s="421"/>
      <c r="H414" s="249"/>
      <c r="I414" s="244"/>
      <c r="J414" s="249"/>
      <c r="K414" s="34"/>
      <c r="L414" s="1055"/>
    </row>
    <row r="415" spans="1:13">
      <c r="A415" s="21" t="s">
        <v>214</v>
      </c>
      <c r="B415" s="13"/>
      <c r="C415" s="13"/>
      <c r="D415" s="13"/>
      <c r="E415" s="29"/>
      <c r="F415" s="256"/>
      <c r="G415" s="421"/>
      <c r="H415" s="249"/>
      <c r="I415" s="249"/>
      <c r="J415" s="249"/>
      <c r="K415" s="34"/>
      <c r="L415" s="1055"/>
    </row>
    <row r="416" spans="1:13">
      <c r="A416" s="12" t="s">
        <v>158</v>
      </c>
      <c r="B416" s="13"/>
      <c r="C416" s="13"/>
      <c r="D416" s="13"/>
      <c r="E416" s="29"/>
      <c r="F416" s="256"/>
      <c r="G416" s="421"/>
      <c r="H416" s="249"/>
      <c r="I416" s="249"/>
      <c r="J416" s="249"/>
      <c r="K416" s="34"/>
      <c r="L416" s="1055"/>
    </row>
    <row r="417" spans="1:13">
      <c r="A417" s="12" t="s">
        <v>159</v>
      </c>
      <c r="B417" s="13"/>
      <c r="C417" s="13"/>
      <c r="D417" s="13"/>
      <c r="E417" s="206" t="s">
        <v>154</v>
      </c>
      <c r="F417" s="207" t="s">
        <v>148</v>
      </c>
      <c r="G417" s="208"/>
      <c r="H417" s="209">
        <v>500</v>
      </c>
      <c r="I417" s="210"/>
      <c r="J417" s="209">
        <v>2500</v>
      </c>
      <c r="K417" s="191" t="s">
        <v>149</v>
      </c>
      <c r="L417" s="1056" t="s">
        <v>871</v>
      </c>
      <c r="M417" s="971" t="s">
        <v>871</v>
      </c>
    </row>
    <row r="418" spans="1:13">
      <c r="A418" s="12" t="s">
        <v>777</v>
      </c>
      <c r="B418" s="13"/>
      <c r="C418" s="13"/>
      <c r="D418" s="13"/>
      <c r="E418" s="206" t="s">
        <v>156</v>
      </c>
      <c r="F418" s="207" t="s">
        <v>148</v>
      </c>
      <c r="G418" s="208"/>
      <c r="H418" s="209">
        <v>500</v>
      </c>
      <c r="I418" s="210"/>
      <c r="J418" s="209">
        <v>2500</v>
      </c>
      <c r="K418" s="191" t="s">
        <v>149</v>
      </c>
      <c r="L418" s="1056" t="s">
        <v>871</v>
      </c>
      <c r="M418" s="971" t="s">
        <v>871</v>
      </c>
    </row>
    <row r="419" spans="1:13">
      <c r="A419" s="12" t="s">
        <v>160</v>
      </c>
      <c r="B419" s="13"/>
      <c r="C419" s="13"/>
      <c r="D419" s="13"/>
      <c r="E419" s="206" t="s">
        <v>161</v>
      </c>
      <c r="F419" s="207" t="s">
        <v>148</v>
      </c>
      <c r="G419" s="208"/>
      <c r="H419" s="209">
        <v>500</v>
      </c>
      <c r="I419" s="210"/>
      <c r="J419" s="209">
        <v>2500</v>
      </c>
      <c r="K419" s="191" t="s">
        <v>149</v>
      </c>
      <c r="L419" s="1056" t="s">
        <v>871</v>
      </c>
      <c r="M419" s="971" t="s">
        <v>871</v>
      </c>
    </row>
    <row r="420" spans="1:13">
      <c r="A420" s="12" t="s">
        <v>162</v>
      </c>
      <c r="B420" s="13"/>
      <c r="C420" s="13"/>
      <c r="D420" s="13"/>
      <c r="E420" s="206" t="s">
        <v>163</v>
      </c>
      <c r="F420" s="207" t="s">
        <v>148</v>
      </c>
      <c r="G420" s="208"/>
      <c r="H420" s="209">
        <v>500</v>
      </c>
      <c r="I420" s="210"/>
      <c r="J420" s="209">
        <v>2500</v>
      </c>
      <c r="K420" s="191" t="s">
        <v>149</v>
      </c>
      <c r="L420" s="1056" t="s">
        <v>871</v>
      </c>
      <c r="M420" s="971" t="s">
        <v>871</v>
      </c>
    </row>
    <row r="421" spans="1:13">
      <c r="A421" s="12" t="s">
        <v>195</v>
      </c>
      <c r="B421" s="13"/>
      <c r="C421" s="13"/>
      <c r="D421" s="13"/>
      <c r="E421" s="206" t="s">
        <v>196</v>
      </c>
      <c r="F421" s="207" t="s">
        <v>148</v>
      </c>
      <c r="G421" s="208"/>
      <c r="H421" s="209">
        <v>1000</v>
      </c>
      <c r="I421" s="210"/>
      <c r="J421" s="209">
        <v>2500</v>
      </c>
      <c r="K421" s="191" t="s">
        <v>149</v>
      </c>
      <c r="L421" s="1056" t="s">
        <v>871</v>
      </c>
      <c r="M421" s="971" t="s">
        <v>871</v>
      </c>
    </row>
    <row r="422" spans="1:13" ht="25.5" customHeight="1">
      <c r="A422" s="1164" t="s">
        <v>709</v>
      </c>
      <c r="B422" s="1164"/>
      <c r="C422" s="1164"/>
      <c r="D422" s="1165"/>
      <c r="E422" s="286" t="s">
        <v>184</v>
      </c>
      <c r="F422" s="207" t="s">
        <v>148</v>
      </c>
      <c r="G422" s="724"/>
      <c r="H422" s="1115" t="s">
        <v>647</v>
      </c>
      <c r="I422" s="1195"/>
      <c r="J422" s="282">
        <v>8000</v>
      </c>
      <c r="K422" s="191" t="s">
        <v>149</v>
      </c>
      <c r="L422" s="1056" t="s">
        <v>871</v>
      </c>
      <c r="M422" s="971" t="s">
        <v>871</v>
      </c>
    </row>
    <row r="423" spans="1:13" ht="26.1" customHeight="1">
      <c r="A423" s="1196" t="s">
        <v>705</v>
      </c>
      <c r="B423" s="1197"/>
      <c r="C423" s="1197"/>
      <c r="D423" s="1198"/>
      <c r="E423" s="286" t="s">
        <v>164</v>
      </c>
      <c r="F423" s="207" t="s">
        <v>920</v>
      </c>
      <c r="G423" s="488"/>
      <c r="H423" s="282">
        <v>100</v>
      </c>
      <c r="I423" s="300"/>
      <c r="J423" s="282">
        <v>200</v>
      </c>
      <c r="K423" s="191" t="s">
        <v>149</v>
      </c>
      <c r="L423" s="1056" t="s">
        <v>871</v>
      </c>
      <c r="M423" s="971" t="s">
        <v>871</v>
      </c>
    </row>
    <row r="424" spans="1:13">
      <c r="A424" s="51" t="s">
        <v>272</v>
      </c>
      <c r="B424" s="13"/>
      <c r="C424" s="13"/>
      <c r="D424" s="13"/>
      <c r="E424" s="283" t="s">
        <v>807</v>
      </c>
      <c r="F424" s="256"/>
      <c r="G424" s="421"/>
      <c r="H424" s="249"/>
      <c r="I424" s="249"/>
      <c r="J424" s="249"/>
      <c r="K424" s="34"/>
      <c r="L424" s="1055"/>
    </row>
    <row r="425" spans="1:13">
      <c r="A425" s="21"/>
      <c r="B425" s="13"/>
      <c r="C425" s="13"/>
      <c r="D425" s="13"/>
      <c r="E425" s="29"/>
      <c r="F425" s="256"/>
      <c r="G425" s="421"/>
      <c r="H425" s="249"/>
      <c r="I425" s="249"/>
      <c r="J425" s="249"/>
      <c r="K425" s="34"/>
      <c r="L425" s="1055"/>
    </row>
    <row r="426" spans="1:13">
      <c r="A426" s="21" t="s">
        <v>215</v>
      </c>
      <c r="B426" s="13"/>
      <c r="C426" s="13"/>
      <c r="D426" s="13"/>
      <c r="E426" s="29"/>
      <c r="F426" s="256"/>
      <c r="G426" s="421"/>
      <c r="H426" s="249"/>
      <c r="I426" s="249"/>
      <c r="J426" s="249"/>
      <c r="K426" s="34"/>
      <c r="L426" s="1055"/>
    </row>
    <row r="427" spans="1:13">
      <c r="A427" s="12" t="s">
        <v>137</v>
      </c>
      <c r="B427" s="13"/>
      <c r="C427" s="13"/>
      <c r="D427" s="13"/>
      <c r="E427" s="206" t="s">
        <v>138</v>
      </c>
      <c r="F427" s="207" t="s">
        <v>148</v>
      </c>
      <c r="G427" s="208"/>
      <c r="H427" s="209">
        <v>2500</v>
      </c>
      <c r="I427" s="210"/>
      <c r="J427" s="209">
        <v>2500</v>
      </c>
      <c r="K427" s="191" t="s">
        <v>149</v>
      </c>
      <c r="L427" s="1056" t="s">
        <v>871</v>
      </c>
      <c r="M427" s="971" t="s">
        <v>871</v>
      </c>
    </row>
    <row r="428" spans="1:13">
      <c r="A428" s="12" t="s">
        <v>139</v>
      </c>
      <c r="B428" s="13"/>
      <c r="C428" s="13"/>
      <c r="D428" s="13"/>
      <c r="E428" s="206" t="s">
        <v>140</v>
      </c>
      <c r="F428" s="207" t="s">
        <v>148</v>
      </c>
      <c r="G428" s="208"/>
      <c r="H428" s="209">
        <v>2500</v>
      </c>
      <c r="I428" s="210"/>
      <c r="J428" s="209">
        <v>2500</v>
      </c>
      <c r="K428" s="191" t="s">
        <v>149</v>
      </c>
      <c r="L428" s="1056" t="s">
        <v>871</v>
      </c>
      <c r="M428" s="971" t="s">
        <v>871</v>
      </c>
    </row>
    <row r="429" spans="1:13">
      <c r="A429" s="12" t="s">
        <v>141</v>
      </c>
      <c r="B429" s="13"/>
      <c r="C429" s="13"/>
      <c r="D429" s="13"/>
      <c r="E429" s="206" t="s">
        <v>142</v>
      </c>
      <c r="F429" s="207" t="s">
        <v>148</v>
      </c>
      <c r="G429" s="208"/>
      <c r="H429" s="210" t="s">
        <v>654</v>
      </c>
      <c r="I429" s="210"/>
      <c r="J429" s="209">
        <v>2500</v>
      </c>
      <c r="K429" s="191" t="s">
        <v>149</v>
      </c>
      <c r="L429" s="1056" t="s">
        <v>871</v>
      </c>
      <c r="M429" s="971" t="s">
        <v>871</v>
      </c>
    </row>
    <row r="430" spans="1:13">
      <c r="A430" s="12" t="s">
        <v>143</v>
      </c>
      <c r="B430" s="13"/>
      <c r="C430" s="13"/>
      <c r="D430" s="13"/>
      <c r="E430" s="206" t="s">
        <v>144</v>
      </c>
      <c r="F430" s="207" t="s">
        <v>148</v>
      </c>
      <c r="G430" s="208"/>
      <c r="H430" s="210" t="s">
        <v>654</v>
      </c>
      <c r="I430" s="210"/>
      <c r="J430" s="209">
        <v>2500</v>
      </c>
      <c r="K430" s="191" t="s">
        <v>149</v>
      </c>
      <c r="L430" s="1056" t="s">
        <v>871</v>
      </c>
      <c r="M430" s="971" t="s">
        <v>871</v>
      </c>
    </row>
    <row r="431" spans="1:13">
      <c r="A431" s="12"/>
      <c r="B431" s="13"/>
      <c r="C431" s="13"/>
      <c r="D431" s="13"/>
      <c r="E431" s="202"/>
      <c r="F431" s="256"/>
      <c r="G431" s="421"/>
      <c r="H431" s="491"/>
      <c r="I431" s="491"/>
      <c r="J431" s="249"/>
      <c r="K431" s="34"/>
      <c r="L431" s="1055"/>
    </row>
    <row r="432" spans="1:13">
      <c r="A432" s="98" t="s">
        <v>811</v>
      </c>
      <c r="B432" s="13"/>
      <c r="C432" s="13"/>
      <c r="D432" s="29"/>
      <c r="K432" s="979"/>
      <c r="L432" s="1055"/>
    </row>
    <row r="433" spans="1:13">
      <c r="A433" s="12" t="s">
        <v>173</v>
      </c>
      <c r="B433" s="13"/>
      <c r="C433" s="13"/>
      <c r="D433" s="13"/>
      <c r="E433" s="302" t="s">
        <v>198</v>
      </c>
      <c r="F433" s="291" t="s">
        <v>124</v>
      </c>
      <c r="G433" s="208"/>
      <c r="H433" s="1117" t="s">
        <v>808</v>
      </c>
      <c r="I433" s="1118"/>
      <c r="J433" s="209" t="s">
        <v>216</v>
      </c>
      <c r="K433" s="191" t="s">
        <v>149</v>
      </c>
      <c r="L433" s="1056" t="s">
        <v>871</v>
      </c>
      <c r="M433" s="971" t="s">
        <v>871</v>
      </c>
    </row>
    <row r="434" spans="1:13">
      <c r="A434" s="12" t="s">
        <v>176</v>
      </c>
      <c r="B434" s="13"/>
      <c r="C434" s="13"/>
      <c r="D434" s="13"/>
      <c r="E434" s="302" t="s">
        <v>199</v>
      </c>
      <c r="F434" s="291" t="s">
        <v>124</v>
      </c>
      <c r="G434" s="208"/>
      <c r="H434" s="1119"/>
      <c r="I434" s="1120"/>
      <c r="J434" s="209" t="s">
        <v>216</v>
      </c>
      <c r="K434" s="191" t="s">
        <v>149</v>
      </c>
      <c r="L434" s="1056" t="s">
        <v>871</v>
      </c>
      <c r="M434" s="971" t="s">
        <v>871</v>
      </c>
    </row>
    <row r="435" spans="1:13">
      <c r="A435" s="12" t="s">
        <v>178</v>
      </c>
      <c r="B435" s="13"/>
      <c r="C435" s="13"/>
      <c r="D435" s="13"/>
      <c r="E435" s="302" t="s">
        <v>200</v>
      </c>
      <c r="F435" s="291" t="s">
        <v>124</v>
      </c>
      <c r="G435" s="208"/>
      <c r="H435" s="1121"/>
      <c r="I435" s="1122"/>
      <c r="J435" s="209" t="s">
        <v>216</v>
      </c>
      <c r="K435" s="191" t="s">
        <v>149</v>
      </c>
      <c r="L435" s="1056" t="s">
        <v>871</v>
      </c>
      <c r="M435" s="971" t="s">
        <v>871</v>
      </c>
    </row>
    <row r="436" spans="1:13">
      <c r="A436" s="21"/>
      <c r="B436" s="13"/>
      <c r="C436" s="13"/>
      <c r="D436" s="13"/>
      <c r="E436" s="283" t="s">
        <v>823</v>
      </c>
      <c r="F436" s="35"/>
      <c r="G436" s="421"/>
      <c r="H436" s="249"/>
      <c r="I436" s="244"/>
      <c r="J436" s="249"/>
      <c r="K436" s="34"/>
      <c r="L436" s="1055"/>
    </row>
    <row r="437" spans="1:13">
      <c r="A437" s="21"/>
      <c r="B437" s="13"/>
      <c r="C437" s="13"/>
      <c r="D437" s="13"/>
      <c r="E437" s="283"/>
      <c r="F437" s="35"/>
      <c r="G437" s="421"/>
      <c r="H437" s="249"/>
      <c r="I437" s="244"/>
      <c r="J437" s="249"/>
      <c r="K437" s="34"/>
      <c r="L437" s="1055"/>
    </row>
    <row r="438" spans="1:13">
      <c r="A438" s="21" t="s">
        <v>217</v>
      </c>
      <c r="B438" s="13"/>
      <c r="C438" s="13"/>
      <c r="D438" s="13"/>
      <c r="E438" s="29"/>
      <c r="F438" s="256"/>
      <c r="G438" s="421"/>
      <c r="H438" s="249"/>
      <c r="I438" s="249"/>
      <c r="J438" s="249"/>
      <c r="K438" s="34"/>
      <c r="L438" s="1055"/>
    </row>
    <row r="439" spans="1:13">
      <c r="A439" s="21" t="s">
        <v>218</v>
      </c>
      <c r="B439" s="13"/>
      <c r="C439" s="13"/>
      <c r="D439" s="13"/>
      <c r="E439" s="29"/>
      <c r="F439" s="256"/>
      <c r="G439" s="421"/>
      <c r="H439" s="249"/>
      <c r="I439" s="249"/>
      <c r="J439" s="249"/>
      <c r="K439" s="34"/>
      <c r="L439" s="1055"/>
    </row>
    <row r="440" spans="1:13" ht="15" customHeight="1">
      <c r="A440" s="12" t="s">
        <v>75</v>
      </c>
      <c r="B440" s="13"/>
      <c r="C440" s="13"/>
      <c r="D440" s="13"/>
      <c r="E440" s="206" t="s">
        <v>31</v>
      </c>
      <c r="F440" s="207" t="s">
        <v>124</v>
      </c>
      <c r="G440" s="488"/>
      <c r="H440" s="1135" t="s">
        <v>647</v>
      </c>
      <c r="I440" s="1136"/>
      <c r="J440" s="282" t="s">
        <v>308</v>
      </c>
      <c r="K440" s="191" t="s">
        <v>149</v>
      </c>
      <c r="L440" s="1056" t="s">
        <v>871</v>
      </c>
      <c r="M440" s="971" t="s">
        <v>871</v>
      </c>
    </row>
    <row r="441" spans="1:13">
      <c r="A441" s="12" t="s">
        <v>125</v>
      </c>
      <c r="B441" s="13"/>
      <c r="C441" s="13"/>
      <c r="D441" s="13"/>
      <c r="E441" s="206" t="s">
        <v>31</v>
      </c>
      <c r="F441" s="207" t="s">
        <v>124</v>
      </c>
      <c r="G441" s="488"/>
      <c r="H441" s="1137"/>
      <c r="I441" s="1138"/>
      <c r="J441" s="282" t="s">
        <v>308</v>
      </c>
      <c r="K441" s="191" t="s">
        <v>149</v>
      </c>
      <c r="L441" s="1056" t="s">
        <v>871</v>
      </c>
      <c r="M441" s="971" t="s">
        <v>871</v>
      </c>
    </row>
    <row r="442" spans="1:13">
      <c r="A442" s="12" t="s">
        <v>102</v>
      </c>
      <c r="B442" s="33"/>
      <c r="C442" s="13"/>
      <c r="D442" s="13"/>
      <c r="E442" s="206" t="s">
        <v>126</v>
      </c>
      <c r="F442" s="207" t="s">
        <v>124</v>
      </c>
      <c r="G442" s="488"/>
      <c r="H442" s="1137"/>
      <c r="I442" s="1138"/>
      <c r="J442" s="282" t="s">
        <v>308</v>
      </c>
      <c r="K442" s="191" t="s">
        <v>149</v>
      </c>
      <c r="L442" s="1056" t="s">
        <v>871</v>
      </c>
      <c r="M442" s="971" t="s">
        <v>871</v>
      </c>
    </row>
    <row r="443" spans="1:13">
      <c r="A443" s="12" t="s">
        <v>127</v>
      </c>
      <c r="B443" s="49"/>
      <c r="C443" s="50"/>
      <c r="D443" s="50"/>
      <c r="E443" s="206" t="s">
        <v>128</v>
      </c>
      <c r="F443" s="207" t="s">
        <v>124</v>
      </c>
      <c r="G443" s="488"/>
      <c r="H443" s="1137"/>
      <c r="I443" s="1138"/>
      <c r="J443" s="282" t="s">
        <v>308</v>
      </c>
      <c r="K443" s="191" t="s">
        <v>149</v>
      </c>
      <c r="L443" s="1056" t="s">
        <v>871</v>
      </c>
      <c r="M443" s="971" t="s">
        <v>871</v>
      </c>
    </row>
    <row r="444" spans="1:13">
      <c r="A444" s="12" t="s">
        <v>129</v>
      </c>
      <c r="B444" s="33"/>
      <c r="C444" s="13"/>
      <c r="D444" s="13"/>
      <c r="E444" s="206" t="s">
        <v>130</v>
      </c>
      <c r="F444" s="207" t="s">
        <v>124</v>
      </c>
      <c r="G444" s="488"/>
      <c r="H444" s="1137"/>
      <c r="I444" s="1138"/>
      <c r="J444" s="282" t="s">
        <v>308</v>
      </c>
      <c r="K444" s="191" t="s">
        <v>149</v>
      </c>
      <c r="L444" s="1056" t="s">
        <v>871</v>
      </c>
      <c r="M444" s="971" t="s">
        <v>871</v>
      </c>
    </row>
    <row r="445" spans="1:13">
      <c r="A445" s="12" t="s">
        <v>131</v>
      </c>
      <c r="B445" s="33"/>
      <c r="C445" s="13"/>
      <c r="D445" s="13"/>
      <c r="E445" s="206" t="s">
        <v>107</v>
      </c>
      <c r="F445" s="207" t="s">
        <v>124</v>
      </c>
      <c r="G445" s="488"/>
      <c r="H445" s="1137"/>
      <c r="I445" s="1138"/>
      <c r="J445" s="282" t="s">
        <v>308</v>
      </c>
      <c r="K445" s="191" t="s">
        <v>149</v>
      </c>
      <c r="L445" s="1056" t="s">
        <v>871</v>
      </c>
      <c r="M445" s="971" t="s">
        <v>871</v>
      </c>
    </row>
    <row r="446" spans="1:13">
      <c r="A446" s="12" t="s">
        <v>132</v>
      </c>
      <c r="B446" s="33"/>
      <c r="C446" s="13"/>
      <c r="D446" s="13"/>
      <c r="E446" s="206" t="s">
        <v>133</v>
      </c>
      <c r="F446" s="207" t="s">
        <v>124</v>
      </c>
      <c r="G446" s="488"/>
      <c r="H446" s="1137"/>
      <c r="I446" s="1138"/>
      <c r="J446" s="282" t="s">
        <v>308</v>
      </c>
      <c r="K446" s="191" t="s">
        <v>149</v>
      </c>
      <c r="L446" s="1056" t="s">
        <v>871</v>
      </c>
      <c r="M446" s="971" t="s">
        <v>871</v>
      </c>
    </row>
    <row r="447" spans="1:13">
      <c r="A447" s="12" t="s">
        <v>204</v>
      </c>
      <c r="B447" s="33"/>
      <c r="C447" s="13"/>
      <c r="D447" s="13"/>
      <c r="E447" s="206" t="s">
        <v>109</v>
      </c>
      <c r="F447" s="207" t="s">
        <v>124</v>
      </c>
      <c r="G447" s="488"/>
      <c r="H447" s="1137"/>
      <c r="I447" s="1138"/>
      <c r="J447" s="282" t="s">
        <v>308</v>
      </c>
      <c r="K447" s="191" t="s">
        <v>149</v>
      </c>
      <c r="L447" s="1056" t="s">
        <v>871</v>
      </c>
      <c r="M447" s="971" t="s">
        <v>871</v>
      </c>
    </row>
    <row r="448" spans="1:13">
      <c r="A448" s="12" t="s">
        <v>134</v>
      </c>
      <c r="B448" s="13"/>
      <c r="C448" s="13"/>
      <c r="D448" s="13"/>
      <c r="E448" s="206" t="s">
        <v>135</v>
      </c>
      <c r="F448" s="207" t="s">
        <v>124</v>
      </c>
      <c r="G448" s="488"/>
      <c r="H448" s="1137"/>
      <c r="I448" s="1138"/>
      <c r="J448" s="282" t="s">
        <v>308</v>
      </c>
      <c r="K448" s="191" t="s">
        <v>149</v>
      </c>
      <c r="L448" s="1056" t="s">
        <v>871</v>
      </c>
      <c r="M448" s="971" t="s">
        <v>871</v>
      </c>
    </row>
    <row r="449" spans="1:13">
      <c r="A449" s="12" t="s">
        <v>168</v>
      </c>
      <c r="B449" s="13"/>
      <c r="C449" s="13"/>
      <c r="D449" s="13"/>
      <c r="E449" s="206" t="s">
        <v>169</v>
      </c>
      <c r="F449" s="207" t="s">
        <v>124</v>
      </c>
      <c r="G449" s="488"/>
      <c r="H449" s="1137"/>
      <c r="I449" s="1138"/>
      <c r="J449" s="282" t="s">
        <v>308</v>
      </c>
      <c r="K449" s="191" t="s">
        <v>149</v>
      </c>
      <c r="L449" s="1056" t="s">
        <v>871</v>
      </c>
      <c r="M449" s="971" t="s">
        <v>871</v>
      </c>
    </row>
    <row r="450" spans="1:13">
      <c r="A450" s="12" t="s">
        <v>170</v>
      </c>
      <c r="B450" s="13"/>
      <c r="C450" s="13"/>
      <c r="D450" s="13"/>
      <c r="E450" s="206" t="s">
        <v>171</v>
      </c>
      <c r="F450" s="207" t="s">
        <v>124</v>
      </c>
      <c r="G450" s="488"/>
      <c r="H450" s="1139"/>
      <c r="I450" s="1140"/>
      <c r="J450" s="282" t="s">
        <v>308</v>
      </c>
      <c r="K450" s="191" t="s">
        <v>149</v>
      </c>
      <c r="L450" s="1056" t="s">
        <v>871</v>
      </c>
      <c r="M450" s="971" t="s">
        <v>871</v>
      </c>
    </row>
    <row r="451" spans="1:13">
      <c r="A451" s="12"/>
      <c r="B451" s="13"/>
      <c r="C451" s="13"/>
      <c r="D451" s="13"/>
      <c r="E451" s="283" t="s">
        <v>807</v>
      </c>
      <c r="F451" s="256"/>
      <c r="G451" s="421"/>
      <c r="H451" s="249"/>
      <c r="I451" s="491"/>
      <c r="J451" s="249"/>
      <c r="K451" s="34"/>
      <c r="L451" s="1055"/>
    </row>
    <row r="452" spans="1:13">
      <c r="A452" s="21"/>
      <c r="B452" s="13"/>
      <c r="C452" s="13"/>
      <c r="D452" s="13"/>
      <c r="E452" s="283" t="s">
        <v>805</v>
      </c>
      <c r="F452" s="256"/>
      <c r="G452" s="421"/>
      <c r="H452" s="249"/>
      <c r="I452" s="249"/>
      <c r="J452" s="249"/>
      <c r="K452" s="34"/>
      <c r="L452" s="1055"/>
    </row>
    <row r="453" spans="1:13">
      <c r="A453" s="21"/>
      <c r="B453" s="13"/>
      <c r="C453" s="13"/>
      <c r="D453" s="13"/>
      <c r="E453" s="283"/>
      <c r="F453" s="256"/>
      <c r="G453" s="421"/>
      <c r="H453" s="249"/>
      <c r="I453" s="249"/>
      <c r="J453" s="249"/>
      <c r="K453" s="34"/>
      <c r="L453" s="1055"/>
    </row>
    <row r="454" spans="1:13">
      <c r="A454" s="21" t="s">
        <v>219</v>
      </c>
      <c r="B454" s="13"/>
      <c r="C454" s="13"/>
      <c r="D454" s="13"/>
      <c r="E454" s="29"/>
      <c r="F454" s="256"/>
      <c r="G454" s="421"/>
      <c r="H454" s="249"/>
      <c r="I454" s="249"/>
      <c r="J454" s="249"/>
      <c r="K454" s="34"/>
      <c r="L454" s="1055"/>
    </row>
    <row r="455" spans="1:13">
      <c r="A455" s="12" t="s">
        <v>137</v>
      </c>
      <c r="B455" s="13"/>
      <c r="C455" s="13"/>
      <c r="D455" s="13"/>
      <c r="E455" s="206" t="s">
        <v>138</v>
      </c>
      <c r="F455" s="207" t="s">
        <v>124</v>
      </c>
      <c r="G455" s="488"/>
      <c r="H455" s="1142" t="s">
        <v>647</v>
      </c>
      <c r="I455" s="1136"/>
      <c r="J455" s="207">
        <v>2500</v>
      </c>
      <c r="K455" s="191" t="s">
        <v>149</v>
      </c>
      <c r="L455" s="1056" t="s">
        <v>871</v>
      </c>
      <c r="M455" s="971" t="s">
        <v>871</v>
      </c>
    </row>
    <row r="456" spans="1:13">
      <c r="A456" s="12" t="s">
        <v>139</v>
      </c>
      <c r="B456" s="13"/>
      <c r="C456" s="13"/>
      <c r="D456" s="13"/>
      <c r="E456" s="206" t="s">
        <v>140</v>
      </c>
      <c r="F456" s="207" t="s">
        <v>124</v>
      </c>
      <c r="G456" s="488"/>
      <c r="H456" s="1143"/>
      <c r="I456" s="1138"/>
      <c r="J456" s="207">
        <v>2500</v>
      </c>
      <c r="K456" s="191" t="s">
        <v>149</v>
      </c>
      <c r="L456" s="1056" t="s">
        <v>871</v>
      </c>
      <c r="M456" s="971" t="s">
        <v>871</v>
      </c>
    </row>
    <row r="457" spans="1:13">
      <c r="A457" s="12" t="s">
        <v>141</v>
      </c>
      <c r="B457" s="13"/>
      <c r="C457" s="13"/>
      <c r="D457" s="13"/>
      <c r="E457" s="206" t="s">
        <v>142</v>
      </c>
      <c r="F457" s="207" t="s">
        <v>124</v>
      </c>
      <c r="G457" s="488"/>
      <c r="H457" s="1143"/>
      <c r="I457" s="1138"/>
      <c r="J457" s="207">
        <v>2500</v>
      </c>
      <c r="K457" s="191" t="s">
        <v>149</v>
      </c>
      <c r="L457" s="1056" t="s">
        <v>871</v>
      </c>
      <c r="M457" s="971" t="s">
        <v>871</v>
      </c>
    </row>
    <row r="458" spans="1:13">
      <c r="A458" s="12" t="s">
        <v>143</v>
      </c>
      <c r="B458" s="13"/>
      <c r="C458" s="13"/>
      <c r="D458" s="13"/>
      <c r="E458" s="206" t="s">
        <v>144</v>
      </c>
      <c r="F458" s="207" t="s">
        <v>124</v>
      </c>
      <c r="G458" s="488"/>
      <c r="H458" s="1144"/>
      <c r="I458" s="1140"/>
      <c r="J458" s="207">
        <v>2500</v>
      </c>
      <c r="K458" s="191" t="s">
        <v>149</v>
      </c>
      <c r="L458" s="1056" t="s">
        <v>871</v>
      </c>
      <c r="M458" s="971" t="s">
        <v>871</v>
      </c>
    </row>
    <row r="459" spans="1:13">
      <c r="A459" s="13"/>
      <c r="B459" s="13"/>
      <c r="C459" s="13"/>
      <c r="D459" s="13"/>
      <c r="E459" s="283" t="s">
        <v>807</v>
      </c>
      <c r="F459" s="283"/>
      <c r="G459" s="421"/>
      <c r="H459" s="249"/>
      <c r="I459" s="249"/>
      <c r="J459" s="249"/>
      <c r="K459" s="34"/>
      <c r="L459" s="1055"/>
    </row>
    <row r="460" spans="1:13">
      <c r="A460" s="13"/>
      <c r="B460" s="13"/>
      <c r="C460" s="13"/>
      <c r="D460" s="13"/>
      <c r="E460" s="283"/>
      <c r="F460" s="283"/>
      <c r="G460" s="421"/>
      <c r="H460" s="249"/>
      <c r="I460" s="249"/>
      <c r="J460" s="249"/>
      <c r="K460" s="34"/>
      <c r="L460" s="1055"/>
    </row>
    <row r="461" spans="1:13">
      <c r="A461" s="98" t="s">
        <v>811</v>
      </c>
      <c r="B461" s="13"/>
      <c r="C461" s="13"/>
      <c r="D461" s="29"/>
      <c r="F461" s="600"/>
      <c r="G461" s="421"/>
      <c r="H461" s="249"/>
      <c r="I461" s="244"/>
      <c r="J461" s="249"/>
      <c r="K461" s="34"/>
      <c r="L461" s="1055"/>
    </row>
    <row r="462" spans="1:13">
      <c r="A462" s="12" t="s">
        <v>173</v>
      </c>
      <c r="B462" s="13"/>
      <c r="C462" s="13"/>
      <c r="D462" s="13"/>
      <c r="E462" s="206" t="s">
        <v>198</v>
      </c>
      <c r="F462" s="207" t="s">
        <v>124</v>
      </c>
      <c r="G462" s="488"/>
      <c r="H462" s="1141" t="s">
        <v>808</v>
      </c>
      <c r="I462" s="1141"/>
      <c r="J462" s="282" t="s">
        <v>216</v>
      </c>
      <c r="K462" s="191" t="s">
        <v>149</v>
      </c>
      <c r="L462" s="1056" t="s">
        <v>871</v>
      </c>
      <c r="M462" s="971" t="s">
        <v>871</v>
      </c>
    </row>
    <row r="463" spans="1:13">
      <c r="A463" s="12" t="s">
        <v>176</v>
      </c>
      <c r="B463" s="13"/>
      <c r="C463" s="13"/>
      <c r="D463" s="13"/>
      <c r="E463" s="206" t="s">
        <v>177</v>
      </c>
      <c r="F463" s="207" t="s">
        <v>124</v>
      </c>
      <c r="G463" s="488"/>
      <c r="H463" s="1141"/>
      <c r="I463" s="1141"/>
      <c r="J463" s="282" t="s">
        <v>216</v>
      </c>
      <c r="K463" s="191" t="s">
        <v>149</v>
      </c>
      <c r="L463" s="1056" t="s">
        <v>871</v>
      </c>
      <c r="M463" s="971" t="s">
        <v>871</v>
      </c>
    </row>
    <row r="464" spans="1:13">
      <c r="A464" s="12" t="s">
        <v>178</v>
      </c>
      <c r="B464" s="13"/>
      <c r="C464" s="13"/>
      <c r="D464" s="13"/>
      <c r="E464" s="206" t="s">
        <v>179</v>
      </c>
      <c r="F464" s="207" t="s">
        <v>124</v>
      </c>
      <c r="G464" s="488"/>
      <c r="H464" s="1141"/>
      <c r="I464" s="1141"/>
      <c r="J464" s="282" t="s">
        <v>216</v>
      </c>
      <c r="K464" s="191" t="s">
        <v>149</v>
      </c>
      <c r="L464" s="1056" t="s">
        <v>871</v>
      </c>
      <c r="M464" s="971" t="s">
        <v>871</v>
      </c>
    </row>
    <row r="465" spans="1:13">
      <c r="A465" s="13"/>
      <c r="B465" s="13"/>
      <c r="C465" s="13"/>
      <c r="D465" s="13"/>
      <c r="E465" s="283" t="s">
        <v>823</v>
      </c>
      <c r="F465" s="35"/>
      <c r="G465" s="421"/>
      <c r="H465" s="249"/>
      <c r="I465" s="244"/>
      <c r="J465" s="249"/>
      <c r="K465" s="34"/>
      <c r="L465" s="1055"/>
    </row>
    <row r="466" spans="1:13">
      <c r="A466" s="13"/>
      <c r="B466" s="13"/>
      <c r="C466" s="13"/>
      <c r="D466" s="13"/>
      <c r="E466" s="29"/>
      <c r="F466" s="35"/>
      <c r="G466" s="421"/>
      <c r="H466" s="249"/>
      <c r="I466" s="244"/>
      <c r="J466" s="249"/>
      <c r="K466" s="34"/>
      <c r="L466" s="1055"/>
    </row>
    <row r="467" spans="1:13">
      <c r="A467" s="21" t="s">
        <v>220</v>
      </c>
      <c r="B467" s="13"/>
      <c r="C467" s="13"/>
      <c r="D467" s="13"/>
      <c r="E467" s="29"/>
      <c r="F467" s="256"/>
      <c r="G467" s="421"/>
      <c r="H467" s="249"/>
      <c r="I467" s="249"/>
      <c r="J467" s="249"/>
      <c r="K467" s="34"/>
      <c r="L467" s="1055"/>
    </row>
    <row r="468" spans="1:13">
      <c r="A468" s="12" t="s">
        <v>146</v>
      </c>
      <c r="B468" s="13"/>
      <c r="C468" s="13"/>
      <c r="D468" s="13"/>
      <c r="E468" s="206" t="s">
        <v>147</v>
      </c>
      <c r="F468" s="286" t="s">
        <v>148</v>
      </c>
      <c r="G468" s="208"/>
      <c r="H468" s="209">
        <v>500</v>
      </c>
      <c r="I468" s="210"/>
      <c r="J468" s="209">
        <v>2500</v>
      </c>
      <c r="K468" s="191" t="s">
        <v>149</v>
      </c>
      <c r="L468" s="1056" t="s">
        <v>871</v>
      </c>
      <c r="M468" s="971" t="s">
        <v>871</v>
      </c>
    </row>
    <row r="469" spans="1:13">
      <c r="A469" s="12" t="s">
        <v>75</v>
      </c>
      <c r="B469" s="13"/>
      <c r="C469" s="13"/>
      <c r="D469" s="13"/>
      <c r="E469" s="206" t="s">
        <v>150</v>
      </c>
      <c r="F469" s="286" t="s">
        <v>148</v>
      </c>
      <c r="G469" s="208"/>
      <c r="H469" s="209">
        <v>500</v>
      </c>
      <c r="I469" s="210"/>
      <c r="J469" s="209">
        <v>2500</v>
      </c>
      <c r="K469" s="191" t="s">
        <v>149</v>
      </c>
      <c r="L469" s="1056" t="s">
        <v>871</v>
      </c>
      <c r="M469" s="971" t="s">
        <v>871</v>
      </c>
    </row>
    <row r="470" spans="1:13">
      <c r="A470" s="12" t="s">
        <v>151</v>
      </c>
      <c r="B470" s="13"/>
      <c r="C470" s="13"/>
      <c r="D470" s="13"/>
      <c r="E470" s="206" t="s">
        <v>152</v>
      </c>
      <c r="F470" s="286" t="s">
        <v>148</v>
      </c>
      <c r="G470" s="208"/>
      <c r="H470" s="209">
        <v>500</v>
      </c>
      <c r="I470" s="210"/>
      <c r="J470" s="209">
        <v>2500</v>
      </c>
      <c r="K470" s="191" t="s">
        <v>149</v>
      </c>
      <c r="L470" s="1056" t="s">
        <v>871</v>
      </c>
      <c r="M470" s="971" t="s">
        <v>871</v>
      </c>
    </row>
    <row r="471" spans="1:13">
      <c r="A471" s="12" t="s">
        <v>153</v>
      </c>
      <c r="B471" s="13"/>
      <c r="C471" s="13"/>
      <c r="D471" s="13"/>
      <c r="E471" s="206" t="s">
        <v>154</v>
      </c>
      <c r="F471" s="286" t="s">
        <v>148</v>
      </c>
      <c r="G471" s="208"/>
      <c r="H471" s="209">
        <v>500</v>
      </c>
      <c r="I471" s="210"/>
      <c r="J471" s="209">
        <v>2500</v>
      </c>
      <c r="K471" s="191" t="s">
        <v>149</v>
      </c>
      <c r="L471" s="1056" t="s">
        <v>871</v>
      </c>
      <c r="M471" s="971" t="s">
        <v>871</v>
      </c>
    </row>
    <row r="472" spans="1:13">
      <c r="A472" s="12" t="s">
        <v>155</v>
      </c>
      <c r="B472" s="13"/>
      <c r="C472" s="13"/>
      <c r="D472" s="13"/>
      <c r="E472" s="206" t="s">
        <v>156</v>
      </c>
      <c r="F472" s="286" t="s">
        <v>148</v>
      </c>
      <c r="G472" s="208"/>
      <c r="H472" s="209">
        <v>500</v>
      </c>
      <c r="I472" s="210"/>
      <c r="J472" s="209">
        <v>2500</v>
      </c>
      <c r="K472" s="191" t="s">
        <v>149</v>
      </c>
      <c r="L472" s="1056" t="s">
        <v>871</v>
      </c>
      <c r="M472" s="971" t="s">
        <v>871</v>
      </c>
    </row>
    <row r="473" spans="1:13">
      <c r="A473" s="12"/>
      <c r="B473" s="13"/>
      <c r="C473" s="13"/>
      <c r="D473" s="13"/>
      <c r="K473" s="979"/>
      <c r="L473" s="1055"/>
    </row>
    <row r="474" spans="1:13">
      <c r="A474" s="98" t="s">
        <v>812</v>
      </c>
      <c r="B474" s="13"/>
      <c r="C474" s="13"/>
      <c r="D474" s="13"/>
      <c r="K474" s="979"/>
      <c r="L474" s="1055"/>
    </row>
    <row r="475" spans="1:13">
      <c r="A475" s="12" t="s">
        <v>181</v>
      </c>
      <c r="B475" s="13"/>
      <c r="C475" s="13"/>
      <c r="D475" s="13"/>
      <c r="E475" s="206" t="s">
        <v>182</v>
      </c>
      <c r="F475" s="286" t="s">
        <v>148</v>
      </c>
      <c r="G475" s="727"/>
      <c r="H475" s="1123" t="s">
        <v>813</v>
      </c>
      <c r="I475" s="1124"/>
      <c r="J475" s="209" t="s">
        <v>824</v>
      </c>
      <c r="K475" s="191" t="s">
        <v>149</v>
      </c>
      <c r="L475" s="1056" t="s">
        <v>871</v>
      </c>
      <c r="M475" s="971" t="s">
        <v>871</v>
      </c>
    </row>
    <row r="476" spans="1:13">
      <c r="A476" s="12" t="s">
        <v>232</v>
      </c>
      <c r="B476" s="13"/>
      <c r="C476" s="13"/>
      <c r="D476" s="13"/>
      <c r="E476" s="206" t="s">
        <v>222</v>
      </c>
      <c r="F476" s="286" t="s">
        <v>148</v>
      </c>
      <c r="G476" s="727"/>
      <c r="H476" s="1125"/>
      <c r="I476" s="1126"/>
      <c r="J476" s="209" t="s">
        <v>824</v>
      </c>
      <c r="K476" s="191" t="s">
        <v>149</v>
      </c>
      <c r="L476" s="1056" t="s">
        <v>871</v>
      </c>
      <c r="M476" s="971" t="s">
        <v>871</v>
      </c>
    </row>
    <row r="477" spans="1:13">
      <c r="A477" s="12" t="s">
        <v>814</v>
      </c>
      <c r="B477" s="13"/>
      <c r="C477" s="13"/>
      <c r="D477" s="13"/>
      <c r="E477" s="206" t="s">
        <v>223</v>
      </c>
      <c r="F477" s="286" t="s">
        <v>148</v>
      </c>
      <c r="G477" s="727"/>
      <c r="H477" s="1125"/>
      <c r="I477" s="1126"/>
      <c r="J477" s="209" t="s">
        <v>824</v>
      </c>
      <c r="K477" s="191" t="s">
        <v>149</v>
      </c>
      <c r="L477" s="1056" t="s">
        <v>871</v>
      </c>
      <c r="M477" s="971" t="s">
        <v>871</v>
      </c>
    </row>
    <row r="478" spans="1:13">
      <c r="A478" s="12" t="s">
        <v>192</v>
      </c>
      <c r="B478" s="13"/>
      <c r="C478" s="13"/>
      <c r="D478" s="38"/>
      <c r="E478" s="291" t="s">
        <v>193</v>
      </c>
      <c r="F478" s="286" t="s">
        <v>148</v>
      </c>
      <c r="G478" s="727"/>
      <c r="H478" s="1125"/>
      <c r="I478" s="1126"/>
      <c r="J478" s="209" t="s">
        <v>824</v>
      </c>
      <c r="K478" s="191" t="s">
        <v>149</v>
      </c>
      <c r="L478" s="1056" t="s">
        <v>871</v>
      </c>
      <c r="M478" s="971" t="s">
        <v>871</v>
      </c>
    </row>
    <row r="479" spans="1:13">
      <c r="A479" s="12" t="s">
        <v>560</v>
      </c>
      <c r="B479" s="13"/>
      <c r="C479" s="13"/>
      <c r="D479" s="38"/>
      <c r="E479" s="291" t="s">
        <v>191</v>
      </c>
      <c r="F479" s="286" t="s">
        <v>148</v>
      </c>
      <c r="G479" s="727"/>
      <c r="H479" s="1125"/>
      <c r="I479" s="1126"/>
      <c r="J479" s="209" t="s">
        <v>824</v>
      </c>
      <c r="K479" s="191" t="s">
        <v>149</v>
      </c>
      <c r="L479" s="1056" t="s">
        <v>871</v>
      </c>
      <c r="M479" s="971" t="s">
        <v>871</v>
      </c>
    </row>
    <row r="480" spans="1:13">
      <c r="A480" s="12" t="s">
        <v>815</v>
      </c>
      <c r="B480" s="13"/>
      <c r="C480" s="13"/>
      <c r="D480" s="38"/>
      <c r="E480" s="291" t="s">
        <v>191</v>
      </c>
      <c r="F480" s="286" t="s">
        <v>148</v>
      </c>
      <c r="G480" s="727"/>
      <c r="H480" s="1127"/>
      <c r="I480" s="1128"/>
      <c r="J480" s="209" t="s">
        <v>824</v>
      </c>
      <c r="K480" s="191" t="s">
        <v>149</v>
      </c>
      <c r="L480" s="1056" t="s">
        <v>871</v>
      </c>
      <c r="M480" s="971" t="s">
        <v>871</v>
      </c>
    </row>
    <row r="481" spans="1:13">
      <c r="A481" s="12"/>
      <c r="B481" s="13"/>
      <c r="C481" s="13"/>
      <c r="D481" s="38"/>
      <c r="E481" s="283" t="s">
        <v>823</v>
      </c>
      <c r="F481" s="283"/>
      <c r="G481" s="297"/>
      <c r="H481" s="298"/>
      <c r="I481" s="298"/>
      <c r="J481" s="249"/>
      <c r="K481" s="34"/>
      <c r="L481" s="1055"/>
    </row>
    <row r="482" spans="1:13">
      <c r="A482" s="42"/>
      <c r="B482" s="13"/>
      <c r="C482" s="13"/>
      <c r="D482" s="13"/>
      <c r="E482" s="283"/>
      <c r="F482" s="283"/>
      <c r="G482" s="421"/>
      <c r="H482" s="249"/>
      <c r="I482" s="244"/>
      <c r="J482" s="249"/>
      <c r="K482" s="34"/>
      <c r="L482" s="1055"/>
    </row>
    <row r="483" spans="1:13">
      <c r="A483" s="21" t="s">
        <v>224</v>
      </c>
      <c r="B483" s="13"/>
      <c r="C483" s="13"/>
      <c r="D483" s="13"/>
      <c r="E483" s="29"/>
      <c r="F483" s="256"/>
      <c r="G483" s="421"/>
      <c r="H483" s="249"/>
      <c r="I483" s="249"/>
      <c r="J483" s="249"/>
      <c r="K483" s="34"/>
      <c r="L483" s="1055"/>
    </row>
    <row r="484" spans="1:13">
      <c r="A484" s="12" t="s">
        <v>158</v>
      </c>
      <c r="B484" s="13"/>
      <c r="C484" s="13"/>
      <c r="D484" s="13"/>
      <c r="E484" s="29"/>
      <c r="F484" s="256"/>
      <c r="G484" s="421"/>
      <c r="H484" s="249"/>
      <c r="I484" s="249"/>
      <c r="J484" s="249"/>
      <c r="K484" s="34"/>
      <c r="L484" s="1055"/>
    </row>
    <row r="485" spans="1:13">
      <c r="A485" s="12" t="s">
        <v>159</v>
      </c>
      <c r="B485" s="13"/>
      <c r="C485" s="13"/>
      <c r="D485" s="13"/>
      <c r="E485" s="206" t="s">
        <v>154</v>
      </c>
      <c r="F485" s="207" t="s">
        <v>148</v>
      </c>
      <c r="G485" s="208"/>
      <c r="H485" s="209">
        <v>500</v>
      </c>
      <c r="I485" s="210"/>
      <c r="J485" s="209">
        <v>2500</v>
      </c>
      <c r="K485" s="191" t="s">
        <v>149</v>
      </c>
      <c r="L485" s="1056" t="s">
        <v>871</v>
      </c>
      <c r="M485" s="971" t="s">
        <v>871</v>
      </c>
    </row>
    <row r="486" spans="1:13">
      <c r="A486" s="12" t="s">
        <v>777</v>
      </c>
      <c r="B486" s="13"/>
      <c r="C486" s="13"/>
      <c r="D486" s="13"/>
      <c r="E486" s="206" t="s">
        <v>156</v>
      </c>
      <c r="F486" s="207" t="s">
        <v>148</v>
      </c>
      <c r="G486" s="208"/>
      <c r="H486" s="209">
        <v>500</v>
      </c>
      <c r="I486" s="210"/>
      <c r="J486" s="209">
        <v>2500</v>
      </c>
      <c r="K486" s="191" t="s">
        <v>149</v>
      </c>
      <c r="L486" s="1056" t="s">
        <v>871</v>
      </c>
      <c r="M486" s="971" t="s">
        <v>871</v>
      </c>
    </row>
    <row r="487" spans="1:13">
      <c r="A487" s="12" t="s">
        <v>160</v>
      </c>
      <c r="B487" s="13"/>
      <c r="C487" s="13"/>
      <c r="D487" s="13"/>
      <c r="E487" s="206" t="s">
        <v>161</v>
      </c>
      <c r="F487" s="207" t="s">
        <v>148</v>
      </c>
      <c r="G487" s="208"/>
      <c r="H487" s="209">
        <v>500</v>
      </c>
      <c r="I487" s="210"/>
      <c r="J487" s="209">
        <v>2500</v>
      </c>
      <c r="K487" s="191" t="s">
        <v>149</v>
      </c>
      <c r="L487" s="1056" t="s">
        <v>871</v>
      </c>
      <c r="M487" s="971" t="s">
        <v>871</v>
      </c>
    </row>
    <row r="488" spans="1:13">
      <c r="A488" s="12" t="s">
        <v>162</v>
      </c>
      <c r="B488" s="13"/>
      <c r="C488" s="13"/>
      <c r="D488" s="13"/>
      <c r="E488" s="206" t="s">
        <v>163</v>
      </c>
      <c r="F488" s="207" t="s">
        <v>148</v>
      </c>
      <c r="G488" s="208"/>
      <c r="H488" s="209">
        <v>500</v>
      </c>
      <c r="I488" s="210"/>
      <c r="J488" s="209">
        <v>2500</v>
      </c>
      <c r="K488" s="191" t="s">
        <v>149</v>
      </c>
      <c r="L488" s="1056" t="s">
        <v>871</v>
      </c>
      <c r="M488" s="971" t="s">
        <v>871</v>
      </c>
    </row>
    <row r="489" spans="1:13">
      <c r="A489" s="12" t="s">
        <v>195</v>
      </c>
      <c r="B489" s="13"/>
      <c r="C489" s="13"/>
      <c r="D489" s="13"/>
      <c r="E489" s="206" t="s">
        <v>196</v>
      </c>
      <c r="F489" s="207" t="s">
        <v>148</v>
      </c>
      <c r="G489" s="208"/>
      <c r="H489" s="209">
        <v>1000</v>
      </c>
      <c r="I489" s="210"/>
      <c r="J489" s="209">
        <v>2500</v>
      </c>
      <c r="K489" s="191" t="s">
        <v>149</v>
      </c>
      <c r="L489" s="1056" t="s">
        <v>871</v>
      </c>
      <c r="M489" s="971" t="s">
        <v>871</v>
      </c>
    </row>
    <row r="490" spans="1:13" ht="24.9" customHeight="1">
      <c r="A490" s="1166" t="s">
        <v>708</v>
      </c>
      <c r="B490" s="1166"/>
      <c r="C490" s="1166"/>
      <c r="D490" s="1167"/>
      <c r="E490" s="286" t="s">
        <v>184</v>
      </c>
      <c r="F490" s="207" t="s">
        <v>148</v>
      </c>
      <c r="G490" s="724"/>
      <c r="H490" s="1115" t="s">
        <v>647</v>
      </c>
      <c r="I490" s="1195"/>
      <c r="J490" s="282">
        <v>8000</v>
      </c>
      <c r="K490" s="191" t="s">
        <v>149</v>
      </c>
      <c r="L490" s="1056" t="s">
        <v>871</v>
      </c>
      <c r="M490" s="971" t="s">
        <v>871</v>
      </c>
    </row>
    <row r="491" spans="1:13" ht="26.1" customHeight="1">
      <c r="A491" s="1161" t="s">
        <v>704</v>
      </c>
      <c r="B491" s="1162"/>
      <c r="C491" s="1162"/>
      <c r="D491" s="1163"/>
      <c r="E491" s="286" t="s">
        <v>164</v>
      </c>
      <c r="F491" s="207" t="s">
        <v>920</v>
      </c>
      <c r="G491" s="488"/>
      <c r="H491" s="282">
        <v>100</v>
      </c>
      <c r="I491" s="300"/>
      <c r="J491" s="282">
        <v>200</v>
      </c>
      <c r="K491" s="191" t="s">
        <v>149</v>
      </c>
      <c r="L491" s="1056" t="s">
        <v>871</v>
      </c>
      <c r="M491" s="971" t="s">
        <v>871</v>
      </c>
    </row>
    <row r="492" spans="1:13">
      <c r="A492" s="51" t="s">
        <v>272</v>
      </c>
      <c r="B492" s="20"/>
      <c r="C492" s="20"/>
      <c r="D492" s="20"/>
      <c r="E492" s="283" t="s">
        <v>807</v>
      </c>
      <c r="F492" s="283"/>
      <c r="G492" s="421"/>
      <c r="H492" s="249"/>
      <c r="I492" s="491"/>
      <c r="J492" s="249"/>
      <c r="K492" s="34"/>
      <c r="L492" s="1055"/>
    </row>
    <row r="493" spans="1:13">
      <c r="A493" s="47"/>
      <c r="B493" s="20"/>
      <c r="C493" s="20"/>
      <c r="D493" s="20"/>
      <c r="E493" s="202"/>
      <c r="F493" s="283"/>
      <c r="G493" s="421"/>
      <c r="H493" s="249"/>
      <c r="I493" s="491"/>
      <c r="J493" s="249"/>
      <c r="K493" s="34"/>
      <c r="L493" s="1055"/>
    </row>
    <row r="494" spans="1:13">
      <c r="A494" s="21" t="s">
        <v>225</v>
      </c>
      <c r="B494" s="13"/>
      <c r="C494" s="13"/>
      <c r="D494" s="13"/>
      <c r="E494" s="29"/>
      <c r="F494" s="256"/>
      <c r="G494" s="421"/>
      <c r="H494" s="249"/>
      <c r="I494" s="249"/>
      <c r="J494" s="249"/>
      <c r="K494" s="34"/>
      <c r="L494" s="1055"/>
    </row>
    <row r="495" spans="1:13">
      <c r="A495" s="12" t="s">
        <v>137</v>
      </c>
      <c r="B495" s="13"/>
      <c r="C495" s="13"/>
      <c r="D495" s="13"/>
      <c r="E495" s="206" t="s">
        <v>138</v>
      </c>
      <c r="F495" s="207" t="s">
        <v>148</v>
      </c>
      <c r="G495" s="208"/>
      <c r="H495" s="209">
        <v>2500</v>
      </c>
      <c r="I495" s="210"/>
      <c r="J495" s="209">
        <v>2500</v>
      </c>
      <c r="K495" s="191" t="s">
        <v>149</v>
      </c>
      <c r="L495" s="1056" t="s">
        <v>871</v>
      </c>
      <c r="M495" s="971" t="s">
        <v>871</v>
      </c>
    </row>
    <row r="496" spans="1:13">
      <c r="A496" s="12" t="s">
        <v>139</v>
      </c>
      <c r="B496" s="13"/>
      <c r="C496" s="13"/>
      <c r="D496" s="13"/>
      <c r="E496" s="206" t="s">
        <v>140</v>
      </c>
      <c r="F496" s="207" t="s">
        <v>148</v>
      </c>
      <c r="G496" s="208"/>
      <c r="H496" s="209">
        <v>2500</v>
      </c>
      <c r="I496" s="210"/>
      <c r="J496" s="209">
        <v>2500</v>
      </c>
      <c r="K496" s="191" t="s">
        <v>149</v>
      </c>
      <c r="L496" s="1056" t="s">
        <v>871</v>
      </c>
      <c r="M496" s="971" t="s">
        <v>871</v>
      </c>
    </row>
    <row r="497" spans="1:13">
      <c r="A497" s="12" t="s">
        <v>141</v>
      </c>
      <c r="B497" s="13"/>
      <c r="C497" s="13"/>
      <c r="D497" s="13"/>
      <c r="E497" s="206" t="s">
        <v>142</v>
      </c>
      <c r="F497" s="207" t="s">
        <v>148</v>
      </c>
      <c r="G497" s="208"/>
      <c r="H497" s="210" t="s">
        <v>654</v>
      </c>
      <c r="I497" s="210"/>
      <c r="J497" s="209">
        <v>2500</v>
      </c>
      <c r="K497" s="191" t="s">
        <v>149</v>
      </c>
      <c r="L497" s="1056" t="s">
        <v>871</v>
      </c>
      <c r="M497" s="971" t="s">
        <v>871</v>
      </c>
    </row>
    <row r="498" spans="1:13">
      <c r="A498" s="12" t="s">
        <v>143</v>
      </c>
      <c r="B498" s="13"/>
      <c r="C498" s="13"/>
      <c r="D498" s="13"/>
      <c r="E498" s="206" t="s">
        <v>144</v>
      </c>
      <c r="F498" s="207" t="s">
        <v>148</v>
      </c>
      <c r="G498" s="208"/>
      <c r="H498" s="210" t="s">
        <v>654</v>
      </c>
      <c r="I498" s="210"/>
      <c r="J498" s="209">
        <v>2500</v>
      </c>
      <c r="K498" s="191" t="s">
        <v>149</v>
      </c>
      <c r="L498" s="1056" t="s">
        <v>871</v>
      </c>
      <c r="M498" s="971" t="s">
        <v>871</v>
      </c>
    </row>
    <row r="499" spans="1:13">
      <c r="A499" s="12"/>
      <c r="B499" s="13"/>
      <c r="C499" s="13"/>
      <c r="D499" s="13"/>
      <c r="E499" s="202"/>
      <c r="F499" s="256"/>
      <c r="G499" s="421"/>
      <c r="H499" s="491"/>
      <c r="I499" s="491"/>
      <c r="J499" s="249"/>
      <c r="K499" s="34"/>
      <c r="L499" s="1055"/>
    </row>
    <row r="500" spans="1:13">
      <c r="A500" s="98" t="s">
        <v>811</v>
      </c>
      <c r="B500" s="13"/>
      <c r="C500" s="13"/>
      <c r="D500" s="29"/>
      <c r="F500" s="35"/>
      <c r="G500" s="421"/>
      <c r="H500" s="249"/>
      <c r="I500" s="244"/>
      <c r="J500" s="249"/>
      <c r="K500" s="34"/>
      <c r="L500" s="1055"/>
    </row>
    <row r="501" spans="1:13">
      <c r="A501" s="12" t="s">
        <v>173</v>
      </c>
      <c r="B501" s="13"/>
      <c r="C501" s="13"/>
      <c r="D501" s="13"/>
      <c r="E501" s="302" t="s">
        <v>198</v>
      </c>
      <c r="F501" s="286" t="s">
        <v>148</v>
      </c>
      <c r="G501" s="208"/>
      <c r="H501" s="210" t="s">
        <v>654</v>
      </c>
      <c r="I501" s="210"/>
      <c r="J501" s="209" t="s">
        <v>216</v>
      </c>
      <c r="K501" s="191" t="s">
        <v>149</v>
      </c>
      <c r="L501" s="1056" t="s">
        <v>871</v>
      </c>
      <c r="M501" s="971" t="s">
        <v>871</v>
      </c>
    </row>
    <row r="502" spans="1:13">
      <c r="A502" s="12" t="s">
        <v>176</v>
      </c>
      <c r="B502" s="13"/>
      <c r="C502" s="13"/>
      <c r="D502" s="13"/>
      <c r="E502" s="302" t="s">
        <v>199</v>
      </c>
      <c r="F502" s="286" t="s">
        <v>148</v>
      </c>
      <c r="G502" s="208"/>
      <c r="H502" s="210" t="s">
        <v>654</v>
      </c>
      <c r="I502" s="210"/>
      <c r="J502" s="209" t="s">
        <v>216</v>
      </c>
      <c r="K502" s="191" t="s">
        <v>149</v>
      </c>
      <c r="L502" s="1056" t="s">
        <v>871</v>
      </c>
      <c r="M502" s="971" t="s">
        <v>871</v>
      </c>
    </row>
    <row r="503" spans="1:13">
      <c r="A503" s="12" t="s">
        <v>178</v>
      </c>
      <c r="B503" s="13"/>
      <c r="C503" s="13"/>
      <c r="D503" s="13"/>
      <c r="E503" s="302" t="s">
        <v>200</v>
      </c>
      <c r="F503" s="286" t="s">
        <v>148</v>
      </c>
      <c r="G503" s="208"/>
      <c r="H503" s="210" t="s">
        <v>654</v>
      </c>
      <c r="I503" s="210"/>
      <c r="J503" s="209" t="s">
        <v>216</v>
      </c>
      <c r="K503" s="191" t="s">
        <v>149</v>
      </c>
      <c r="L503" s="1056" t="s">
        <v>871</v>
      </c>
      <c r="M503" s="971" t="s">
        <v>871</v>
      </c>
    </row>
    <row r="504" spans="1:13">
      <c r="A504" s="47"/>
      <c r="B504" s="20"/>
      <c r="C504" s="20"/>
      <c r="D504" s="20"/>
      <c r="E504" s="283" t="s">
        <v>823</v>
      </c>
      <c r="F504" s="283"/>
      <c r="G504" s="421"/>
      <c r="H504" s="249"/>
      <c r="I504" s="491"/>
      <c r="J504" s="249"/>
      <c r="K504" s="34"/>
      <c r="L504" s="1055"/>
    </row>
    <row r="505" spans="1:13">
      <c r="A505" s="47"/>
      <c r="B505" s="20"/>
      <c r="C505" s="20"/>
      <c r="D505" s="20"/>
      <c r="E505" s="283"/>
      <c r="F505" s="283"/>
      <c r="G505" s="421"/>
      <c r="H505" s="249"/>
      <c r="I505" s="491"/>
      <c r="J505" s="249"/>
      <c r="K505" s="34"/>
      <c r="L505" s="1055"/>
    </row>
    <row r="506" spans="1:13">
      <c r="A506" s="21" t="s">
        <v>226</v>
      </c>
      <c r="B506" s="13"/>
      <c r="C506" s="13"/>
      <c r="D506" s="13"/>
      <c r="E506" s="29"/>
      <c r="F506" s="256"/>
      <c r="G506" s="421"/>
      <c r="H506" s="249"/>
      <c r="I506" s="249"/>
      <c r="J506" s="249"/>
      <c r="K506" s="34"/>
      <c r="L506" s="1055"/>
    </row>
    <row r="507" spans="1:13">
      <c r="A507" s="21" t="s">
        <v>227</v>
      </c>
      <c r="B507" s="13"/>
      <c r="C507" s="13"/>
      <c r="D507" s="13"/>
      <c r="E507" s="29"/>
      <c r="F507" s="256"/>
      <c r="G507" s="421"/>
      <c r="H507" s="249"/>
      <c r="I507" s="249"/>
      <c r="J507" s="249"/>
      <c r="K507" s="34"/>
      <c r="L507" s="1055"/>
    </row>
    <row r="508" spans="1:13" ht="15" customHeight="1">
      <c r="A508" s="12" t="s">
        <v>75</v>
      </c>
      <c r="B508" s="13"/>
      <c r="C508" s="13"/>
      <c r="D508" s="13"/>
      <c r="E508" s="206" t="s">
        <v>31</v>
      </c>
      <c r="F508" s="207" t="s">
        <v>124</v>
      </c>
      <c r="G508" s="728"/>
      <c r="H508" s="1135" t="s">
        <v>647</v>
      </c>
      <c r="I508" s="1136"/>
      <c r="J508" s="578" t="s">
        <v>308</v>
      </c>
      <c r="K508" s="191" t="s">
        <v>149</v>
      </c>
      <c r="L508" s="1056" t="s">
        <v>871</v>
      </c>
      <c r="M508" s="971" t="s">
        <v>871</v>
      </c>
    </row>
    <row r="509" spans="1:13">
      <c r="A509" s="12" t="s">
        <v>125</v>
      </c>
      <c r="B509" s="13"/>
      <c r="C509" s="13"/>
      <c r="D509" s="13"/>
      <c r="E509" s="206" t="s">
        <v>31</v>
      </c>
      <c r="F509" s="207" t="s">
        <v>124</v>
      </c>
      <c r="G509" s="728"/>
      <c r="H509" s="1137"/>
      <c r="I509" s="1138"/>
      <c r="J509" s="578" t="s">
        <v>308</v>
      </c>
      <c r="K509" s="191" t="s">
        <v>149</v>
      </c>
      <c r="L509" s="1056" t="s">
        <v>871</v>
      </c>
      <c r="M509" s="971" t="s">
        <v>871</v>
      </c>
    </row>
    <row r="510" spans="1:13">
      <c r="A510" s="12" t="s">
        <v>102</v>
      </c>
      <c r="B510" s="54"/>
      <c r="C510" s="13"/>
      <c r="D510" s="13"/>
      <c r="E510" s="206" t="s">
        <v>126</v>
      </c>
      <c r="F510" s="207" t="s">
        <v>124</v>
      </c>
      <c r="G510" s="728"/>
      <c r="H510" s="1137"/>
      <c r="I510" s="1138"/>
      <c r="J510" s="578" t="s">
        <v>308</v>
      </c>
      <c r="K510" s="191" t="s">
        <v>149</v>
      </c>
      <c r="L510" s="1056" t="s">
        <v>871</v>
      </c>
      <c r="M510" s="971" t="s">
        <v>871</v>
      </c>
    </row>
    <row r="511" spans="1:13">
      <c r="A511" s="12" t="s">
        <v>127</v>
      </c>
      <c r="B511" s="55"/>
      <c r="C511" s="21"/>
      <c r="D511" s="21"/>
      <c r="E511" s="206" t="s">
        <v>128</v>
      </c>
      <c r="F511" s="207" t="s">
        <v>124</v>
      </c>
      <c r="G511" s="728"/>
      <c r="H511" s="1137"/>
      <c r="I511" s="1138"/>
      <c r="J511" s="578" t="s">
        <v>308</v>
      </c>
      <c r="K511" s="191" t="s">
        <v>149</v>
      </c>
      <c r="L511" s="1056" t="s">
        <v>871</v>
      </c>
      <c r="M511" s="971" t="s">
        <v>871</v>
      </c>
    </row>
    <row r="512" spans="1:13">
      <c r="A512" s="12" t="s">
        <v>129</v>
      </c>
      <c r="B512" s="54"/>
      <c r="C512" s="13"/>
      <c r="D512" s="13"/>
      <c r="E512" s="206" t="s">
        <v>130</v>
      </c>
      <c r="F512" s="207" t="s">
        <v>124</v>
      </c>
      <c r="G512" s="728"/>
      <c r="H512" s="1137"/>
      <c r="I512" s="1138"/>
      <c r="J512" s="578" t="s">
        <v>308</v>
      </c>
      <c r="K512" s="191" t="s">
        <v>149</v>
      </c>
      <c r="L512" s="1056" t="s">
        <v>871</v>
      </c>
      <c r="M512" s="971" t="s">
        <v>871</v>
      </c>
    </row>
    <row r="513" spans="1:13">
      <c r="A513" s="12" t="s">
        <v>131</v>
      </c>
      <c r="B513" s="54"/>
      <c r="C513" s="13"/>
      <c r="D513" s="13"/>
      <c r="E513" s="206" t="s">
        <v>107</v>
      </c>
      <c r="F513" s="207" t="s">
        <v>124</v>
      </c>
      <c r="G513" s="728"/>
      <c r="H513" s="1137"/>
      <c r="I513" s="1138"/>
      <c r="J513" s="578" t="s">
        <v>308</v>
      </c>
      <c r="K513" s="191" t="s">
        <v>149</v>
      </c>
      <c r="L513" s="1056" t="s">
        <v>871</v>
      </c>
      <c r="M513" s="971" t="s">
        <v>871</v>
      </c>
    </row>
    <row r="514" spans="1:13">
      <c r="A514" s="12" t="s">
        <v>132</v>
      </c>
      <c r="B514" s="54"/>
      <c r="C514" s="13"/>
      <c r="D514" s="13"/>
      <c r="E514" s="206" t="s">
        <v>133</v>
      </c>
      <c r="F514" s="207" t="s">
        <v>124</v>
      </c>
      <c r="G514" s="728"/>
      <c r="H514" s="1137"/>
      <c r="I514" s="1138"/>
      <c r="J514" s="578" t="s">
        <v>308</v>
      </c>
      <c r="K514" s="191" t="s">
        <v>149</v>
      </c>
      <c r="L514" s="1056" t="s">
        <v>871</v>
      </c>
      <c r="M514" s="971" t="s">
        <v>871</v>
      </c>
    </row>
    <row r="515" spans="1:13">
      <c r="A515" s="12" t="s">
        <v>204</v>
      </c>
      <c r="B515" s="54"/>
      <c r="C515" s="13"/>
      <c r="D515" s="13"/>
      <c r="E515" s="206" t="s">
        <v>109</v>
      </c>
      <c r="F515" s="207" t="s">
        <v>124</v>
      </c>
      <c r="G515" s="728"/>
      <c r="H515" s="1137"/>
      <c r="I515" s="1138"/>
      <c r="J515" s="578" t="s">
        <v>308</v>
      </c>
      <c r="K515" s="191" t="s">
        <v>149</v>
      </c>
      <c r="L515" s="1056" t="s">
        <v>871</v>
      </c>
      <c r="M515" s="971" t="s">
        <v>871</v>
      </c>
    </row>
    <row r="516" spans="1:13">
      <c r="A516" s="12" t="s">
        <v>134</v>
      </c>
      <c r="B516" s="13"/>
      <c r="C516" s="13"/>
      <c r="D516" s="13"/>
      <c r="E516" s="206" t="s">
        <v>135</v>
      </c>
      <c r="F516" s="207" t="s">
        <v>124</v>
      </c>
      <c r="G516" s="728"/>
      <c r="H516" s="1137"/>
      <c r="I516" s="1138"/>
      <c r="J516" s="578" t="s">
        <v>308</v>
      </c>
      <c r="K516" s="191" t="s">
        <v>149</v>
      </c>
      <c r="L516" s="1056" t="s">
        <v>871</v>
      </c>
      <c r="M516" s="971" t="s">
        <v>871</v>
      </c>
    </row>
    <row r="517" spans="1:13">
      <c r="A517" s="12" t="s">
        <v>168</v>
      </c>
      <c r="B517" s="13"/>
      <c r="C517" s="13"/>
      <c r="D517" s="13"/>
      <c r="E517" s="206" t="s">
        <v>169</v>
      </c>
      <c r="F517" s="207" t="s">
        <v>124</v>
      </c>
      <c r="G517" s="728"/>
      <c r="H517" s="1137"/>
      <c r="I517" s="1138"/>
      <c r="J517" s="578" t="s">
        <v>308</v>
      </c>
      <c r="K517" s="191" t="s">
        <v>149</v>
      </c>
      <c r="L517" s="1056" t="s">
        <v>871</v>
      </c>
      <c r="M517" s="971" t="s">
        <v>871</v>
      </c>
    </row>
    <row r="518" spans="1:13">
      <c r="A518" s="12" t="s">
        <v>778</v>
      </c>
      <c r="B518" s="13"/>
      <c r="C518" s="13"/>
      <c r="D518" s="13"/>
      <c r="E518" s="206" t="s">
        <v>171</v>
      </c>
      <c r="F518" s="207" t="s">
        <v>124</v>
      </c>
      <c r="G518" s="728"/>
      <c r="H518" s="1139"/>
      <c r="I518" s="1140"/>
      <c r="J518" s="578" t="s">
        <v>308</v>
      </c>
      <c r="K518" s="191" t="s">
        <v>149</v>
      </c>
      <c r="L518" s="1056" t="s">
        <v>871</v>
      </c>
      <c r="M518" s="971" t="s">
        <v>871</v>
      </c>
    </row>
    <row r="519" spans="1:13">
      <c r="A519" s="12"/>
      <c r="B519" s="13"/>
      <c r="C519" s="13"/>
      <c r="D519" s="13"/>
      <c r="E519" s="283" t="s">
        <v>807</v>
      </c>
      <c r="F519" s="256"/>
      <c r="G519" s="421"/>
      <c r="H519" s="249"/>
      <c r="I519" s="491"/>
      <c r="J519" s="249"/>
      <c r="K519" s="34"/>
      <c r="L519" s="1055"/>
    </row>
    <row r="520" spans="1:13">
      <c r="A520" s="21"/>
      <c r="B520" s="13"/>
      <c r="C520" s="13"/>
      <c r="D520" s="13"/>
      <c r="E520" s="283" t="s">
        <v>805</v>
      </c>
      <c r="F520" s="256"/>
      <c r="G520" s="421"/>
      <c r="H520" s="249"/>
      <c r="I520" s="249"/>
      <c r="J520" s="249"/>
      <c r="K520" s="34"/>
      <c r="L520" s="1055"/>
    </row>
    <row r="521" spans="1:13">
      <c r="A521" s="21"/>
      <c r="B521" s="13"/>
      <c r="C521" s="13"/>
      <c r="D521" s="13"/>
      <c r="E521" s="283"/>
      <c r="F521" s="256"/>
      <c r="G521" s="421"/>
      <c r="H521" s="249"/>
      <c r="I521" s="249"/>
      <c r="J521" s="249"/>
      <c r="K521" s="34"/>
      <c r="L521" s="1055"/>
    </row>
    <row r="522" spans="1:13">
      <c r="A522" s="21" t="s">
        <v>228</v>
      </c>
      <c r="B522" s="13"/>
      <c r="C522" s="13"/>
      <c r="D522" s="13"/>
      <c r="E522" s="29"/>
      <c r="F522" s="256"/>
      <c r="G522" s="421"/>
      <c r="H522" s="249"/>
      <c r="I522" s="249"/>
      <c r="J522" s="249"/>
      <c r="K522" s="34"/>
      <c r="L522" s="1055"/>
    </row>
    <row r="523" spans="1:13">
      <c r="A523" s="12" t="s">
        <v>137</v>
      </c>
      <c r="B523" s="13"/>
      <c r="C523" s="13"/>
      <c r="D523" s="13"/>
      <c r="E523" s="206" t="s">
        <v>138</v>
      </c>
      <c r="F523" s="207" t="s">
        <v>124</v>
      </c>
      <c r="G523" s="488"/>
      <c r="H523" s="1142" t="s">
        <v>647</v>
      </c>
      <c r="I523" s="1136"/>
      <c r="J523" s="207">
        <v>2500</v>
      </c>
      <c r="K523" s="191" t="s">
        <v>149</v>
      </c>
      <c r="L523" s="1056" t="s">
        <v>871</v>
      </c>
      <c r="M523" s="971" t="s">
        <v>871</v>
      </c>
    </row>
    <row r="524" spans="1:13">
      <c r="A524" s="12" t="s">
        <v>139</v>
      </c>
      <c r="B524" s="13"/>
      <c r="C524" s="13"/>
      <c r="D524" s="13"/>
      <c r="E524" s="206" t="s">
        <v>140</v>
      </c>
      <c r="F524" s="207" t="s">
        <v>124</v>
      </c>
      <c r="G524" s="488"/>
      <c r="H524" s="1143"/>
      <c r="I524" s="1138"/>
      <c r="J524" s="207">
        <v>2500</v>
      </c>
      <c r="K524" s="191" t="s">
        <v>149</v>
      </c>
      <c r="L524" s="1056" t="s">
        <v>871</v>
      </c>
      <c r="M524" s="971" t="s">
        <v>871</v>
      </c>
    </row>
    <row r="525" spans="1:13">
      <c r="A525" s="12" t="s">
        <v>141</v>
      </c>
      <c r="B525" s="13"/>
      <c r="C525" s="13"/>
      <c r="D525" s="13"/>
      <c r="E525" s="206" t="s">
        <v>142</v>
      </c>
      <c r="F525" s="207" t="s">
        <v>124</v>
      </c>
      <c r="G525" s="488"/>
      <c r="H525" s="1143"/>
      <c r="I525" s="1138"/>
      <c r="J525" s="207">
        <v>2500</v>
      </c>
      <c r="K525" s="191" t="s">
        <v>149</v>
      </c>
      <c r="L525" s="1056" t="s">
        <v>871</v>
      </c>
      <c r="M525" s="971" t="s">
        <v>871</v>
      </c>
    </row>
    <row r="526" spans="1:13">
      <c r="A526" s="12" t="s">
        <v>143</v>
      </c>
      <c r="B526" s="13"/>
      <c r="C526" s="13"/>
      <c r="D526" s="13"/>
      <c r="E526" s="206" t="s">
        <v>144</v>
      </c>
      <c r="F526" s="207" t="s">
        <v>124</v>
      </c>
      <c r="G526" s="488"/>
      <c r="H526" s="1144"/>
      <c r="I526" s="1140"/>
      <c r="J526" s="207">
        <v>2500</v>
      </c>
      <c r="K526" s="191" t="s">
        <v>149</v>
      </c>
      <c r="L526" s="1056" t="s">
        <v>871</v>
      </c>
      <c r="M526" s="971" t="s">
        <v>871</v>
      </c>
    </row>
    <row r="527" spans="1:13">
      <c r="A527" s="13"/>
      <c r="B527" s="13"/>
      <c r="C527" s="13"/>
      <c r="D527" s="13"/>
      <c r="E527" s="283" t="s">
        <v>807</v>
      </c>
      <c r="F527" s="283"/>
      <c r="G527" s="421"/>
      <c r="H527" s="249"/>
      <c r="I527" s="249"/>
      <c r="J527" s="249"/>
      <c r="K527" s="34"/>
      <c r="L527" s="1055"/>
    </row>
    <row r="528" spans="1:13">
      <c r="A528" s="13"/>
      <c r="B528" s="13"/>
      <c r="C528" s="13"/>
      <c r="D528" s="13"/>
      <c r="E528" s="283"/>
      <c r="F528" s="283"/>
      <c r="G528" s="421"/>
      <c r="H528" s="249"/>
      <c r="I528" s="249"/>
      <c r="J528" s="249"/>
      <c r="K528" s="34"/>
      <c r="L528" s="1055"/>
    </row>
    <row r="529" spans="1:13">
      <c r="A529" s="98" t="s">
        <v>811</v>
      </c>
      <c r="B529" s="13"/>
      <c r="C529" s="13"/>
      <c r="D529" s="29"/>
      <c r="F529" s="600"/>
      <c r="G529" s="421"/>
      <c r="H529" s="249"/>
      <c r="I529" s="244"/>
      <c r="J529" s="249"/>
      <c r="K529" s="34"/>
      <c r="L529" s="1055"/>
    </row>
    <row r="530" spans="1:13" ht="15" customHeight="1">
      <c r="A530" s="12" t="s">
        <v>173</v>
      </c>
      <c r="B530" s="13"/>
      <c r="C530" s="13"/>
      <c r="D530" s="13"/>
      <c r="E530" s="206" t="s">
        <v>198</v>
      </c>
      <c r="F530" s="207" t="s">
        <v>124</v>
      </c>
      <c r="G530" s="488"/>
      <c r="H530" s="1141" t="s">
        <v>175</v>
      </c>
      <c r="I530" s="1141"/>
      <c r="J530" s="282" t="s">
        <v>216</v>
      </c>
      <c r="K530" s="191" t="s">
        <v>149</v>
      </c>
      <c r="L530" s="1056" t="s">
        <v>871</v>
      </c>
      <c r="M530" s="971" t="s">
        <v>871</v>
      </c>
    </row>
    <row r="531" spans="1:13">
      <c r="A531" s="12" t="s">
        <v>176</v>
      </c>
      <c r="B531" s="13"/>
      <c r="C531" s="13"/>
      <c r="D531" s="13"/>
      <c r="E531" s="206" t="s">
        <v>177</v>
      </c>
      <c r="F531" s="207" t="s">
        <v>124</v>
      </c>
      <c r="G531" s="488"/>
      <c r="H531" s="1141"/>
      <c r="I531" s="1141"/>
      <c r="J531" s="282" t="s">
        <v>216</v>
      </c>
      <c r="K531" s="191" t="s">
        <v>149</v>
      </c>
      <c r="L531" s="1056" t="s">
        <v>871</v>
      </c>
      <c r="M531" s="971" t="s">
        <v>871</v>
      </c>
    </row>
    <row r="532" spans="1:13">
      <c r="A532" s="12" t="s">
        <v>178</v>
      </c>
      <c r="B532" s="13"/>
      <c r="C532" s="13"/>
      <c r="D532" s="13"/>
      <c r="E532" s="206" t="s">
        <v>179</v>
      </c>
      <c r="F532" s="207" t="s">
        <v>124</v>
      </c>
      <c r="G532" s="488"/>
      <c r="H532" s="1141"/>
      <c r="I532" s="1141"/>
      <c r="J532" s="282" t="s">
        <v>216</v>
      </c>
      <c r="K532" s="191" t="s">
        <v>149</v>
      </c>
      <c r="L532" s="1056" t="s">
        <v>871</v>
      </c>
      <c r="M532" s="971" t="s">
        <v>871</v>
      </c>
    </row>
    <row r="533" spans="1:13">
      <c r="A533" s="12"/>
      <c r="B533" s="13"/>
      <c r="C533" s="13"/>
      <c r="D533" s="13"/>
      <c r="E533" s="283" t="s">
        <v>823</v>
      </c>
      <c r="F533" s="256"/>
      <c r="G533" s="670"/>
      <c r="H533" s="653"/>
      <c r="I533" s="653"/>
      <c r="J533" s="256"/>
      <c r="K533" s="34"/>
      <c r="L533" s="1055"/>
    </row>
    <row r="534" spans="1:13">
      <c r="A534" s="13"/>
      <c r="B534" s="13"/>
      <c r="C534" s="13"/>
      <c r="D534" s="13"/>
      <c r="E534" s="29"/>
      <c r="F534" s="35"/>
      <c r="G534" s="421"/>
      <c r="H534" s="249"/>
      <c r="I534" s="244"/>
      <c r="J534" s="249"/>
      <c r="K534" s="34"/>
      <c r="L534" s="1055"/>
    </row>
    <row r="535" spans="1:13">
      <c r="A535" s="21" t="s">
        <v>229</v>
      </c>
      <c r="B535" s="13"/>
      <c r="C535" s="13"/>
      <c r="D535" s="13"/>
      <c r="E535" s="29"/>
      <c r="F535" s="256"/>
      <c r="G535" s="421"/>
      <c r="H535" s="249"/>
      <c r="I535" s="249"/>
      <c r="J535" s="249"/>
      <c r="K535" s="34"/>
      <c r="L535" s="1055"/>
    </row>
    <row r="536" spans="1:13">
      <c r="A536" s="12" t="s">
        <v>146</v>
      </c>
      <c r="B536" s="13"/>
      <c r="C536" s="13"/>
      <c r="D536" s="13"/>
      <c r="E536" s="206" t="s">
        <v>147</v>
      </c>
      <c r="F536" s="207" t="s">
        <v>148</v>
      </c>
      <c r="G536" s="208"/>
      <c r="H536" s="209">
        <v>500</v>
      </c>
      <c r="I536" s="210"/>
      <c r="J536" s="209">
        <v>2500</v>
      </c>
      <c r="K536" s="191" t="s">
        <v>149</v>
      </c>
      <c r="L536" s="1056" t="s">
        <v>871</v>
      </c>
      <c r="M536" s="971" t="s">
        <v>871</v>
      </c>
    </row>
    <row r="537" spans="1:13">
      <c r="A537" s="12" t="s">
        <v>75</v>
      </c>
      <c r="B537" s="13"/>
      <c r="C537" s="13"/>
      <c r="D537" s="13"/>
      <c r="E537" s="206" t="s">
        <v>150</v>
      </c>
      <c r="F537" s="207" t="s">
        <v>148</v>
      </c>
      <c r="G537" s="208"/>
      <c r="H537" s="209">
        <v>500</v>
      </c>
      <c r="I537" s="210"/>
      <c r="J537" s="209">
        <v>2500</v>
      </c>
      <c r="K537" s="191" t="s">
        <v>149</v>
      </c>
      <c r="L537" s="1056" t="s">
        <v>871</v>
      </c>
      <c r="M537" s="971" t="s">
        <v>871</v>
      </c>
    </row>
    <row r="538" spans="1:13">
      <c r="A538" s="12" t="s">
        <v>151</v>
      </c>
      <c r="B538" s="13"/>
      <c r="C538" s="13"/>
      <c r="D538" s="13"/>
      <c r="E538" s="206" t="s">
        <v>152</v>
      </c>
      <c r="F538" s="207" t="s">
        <v>148</v>
      </c>
      <c r="G538" s="208"/>
      <c r="H538" s="209">
        <v>500</v>
      </c>
      <c r="I538" s="210"/>
      <c r="J538" s="209">
        <v>2500</v>
      </c>
      <c r="K538" s="191" t="s">
        <v>149</v>
      </c>
      <c r="L538" s="1056" t="s">
        <v>871</v>
      </c>
      <c r="M538" s="971" t="s">
        <v>871</v>
      </c>
    </row>
    <row r="539" spans="1:13">
      <c r="A539" s="12" t="s">
        <v>153</v>
      </c>
      <c r="B539" s="13"/>
      <c r="C539" s="13"/>
      <c r="D539" s="13"/>
      <c r="E539" s="206" t="s">
        <v>154</v>
      </c>
      <c r="F539" s="207" t="s">
        <v>148</v>
      </c>
      <c r="G539" s="208"/>
      <c r="H539" s="209">
        <v>500</v>
      </c>
      <c r="I539" s="210"/>
      <c r="J539" s="209">
        <v>2500</v>
      </c>
      <c r="K539" s="191" t="s">
        <v>149</v>
      </c>
      <c r="L539" s="1056" t="s">
        <v>871</v>
      </c>
      <c r="M539" s="971" t="s">
        <v>871</v>
      </c>
    </row>
    <row r="540" spans="1:13">
      <c r="A540" s="12" t="s">
        <v>155</v>
      </c>
      <c r="B540" s="13"/>
      <c r="C540" s="13"/>
      <c r="D540" s="13"/>
      <c r="E540" s="292" t="s">
        <v>156</v>
      </c>
      <c r="F540" s="293" t="s">
        <v>148</v>
      </c>
      <c r="G540" s="208"/>
      <c r="H540" s="209">
        <v>500</v>
      </c>
      <c r="I540" s="210"/>
      <c r="J540" s="209">
        <v>2500</v>
      </c>
      <c r="K540" s="191" t="s">
        <v>149</v>
      </c>
      <c r="L540" s="1056" t="s">
        <v>871</v>
      </c>
      <c r="M540" s="971" t="s">
        <v>871</v>
      </c>
    </row>
    <row r="541" spans="1:13">
      <c r="A541" s="12" t="s">
        <v>230</v>
      </c>
      <c r="B541" s="13"/>
      <c r="C541" s="13"/>
      <c r="D541" s="13"/>
      <c r="E541" s="206" t="s">
        <v>231</v>
      </c>
      <c r="F541" s="207" t="s">
        <v>148</v>
      </c>
      <c r="G541" s="727"/>
      <c r="H541" s="1123" t="s">
        <v>647</v>
      </c>
      <c r="I541" s="1176"/>
      <c r="J541" s="209">
        <v>2500</v>
      </c>
      <c r="K541" s="191" t="s">
        <v>149</v>
      </c>
      <c r="L541" s="1056" t="s">
        <v>871</v>
      </c>
      <c r="M541" s="971" t="s">
        <v>871</v>
      </c>
    </row>
    <row r="542" spans="1:13">
      <c r="A542" s="12" t="s">
        <v>181</v>
      </c>
      <c r="B542" s="13"/>
      <c r="C542" s="13"/>
      <c r="D542" s="13"/>
      <c r="E542" s="206" t="s">
        <v>182</v>
      </c>
      <c r="F542" s="207" t="s">
        <v>148</v>
      </c>
      <c r="G542" s="727"/>
      <c r="H542" s="1177"/>
      <c r="I542" s="1178"/>
      <c r="J542" s="209">
        <v>8000</v>
      </c>
      <c r="K542" s="191" t="s">
        <v>149</v>
      </c>
      <c r="L542" s="1056" t="s">
        <v>871</v>
      </c>
      <c r="M542" s="971" t="s">
        <v>871</v>
      </c>
    </row>
    <row r="543" spans="1:13">
      <c r="A543" s="12" t="s">
        <v>232</v>
      </c>
      <c r="B543" s="13"/>
      <c r="C543" s="13"/>
      <c r="D543" s="13"/>
      <c r="E543" s="206" t="s">
        <v>222</v>
      </c>
      <c r="F543" s="207" t="s">
        <v>148</v>
      </c>
      <c r="G543" s="727"/>
      <c r="H543" s="1179"/>
      <c r="I543" s="1180"/>
      <c r="J543" s="209">
        <v>8000</v>
      </c>
      <c r="K543" s="191" t="s">
        <v>149</v>
      </c>
      <c r="L543" s="1056" t="s">
        <v>871</v>
      </c>
      <c r="M543" s="971" t="s">
        <v>871</v>
      </c>
    </row>
    <row r="544" spans="1:13">
      <c r="A544" s="12"/>
      <c r="B544" s="13"/>
      <c r="C544" s="13"/>
      <c r="D544" s="38"/>
      <c r="E544" s="283" t="s">
        <v>807</v>
      </c>
      <c r="F544" s="202"/>
      <c r="G544" s="297"/>
      <c r="H544" s="298"/>
      <c r="I544" s="298"/>
      <c r="J544" s="249"/>
      <c r="K544" s="34"/>
      <c r="L544" s="1055"/>
    </row>
    <row r="545" spans="1:14" s="95" customFormat="1">
      <c r="A545" s="12"/>
      <c r="B545" s="13"/>
      <c r="C545" s="13"/>
      <c r="D545" s="38"/>
      <c r="E545" s="283"/>
      <c r="F545" s="202"/>
      <c r="G545" s="297"/>
      <c r="H545" s="298"/>
      <c r="I545" s="298"/>
      <c r="J545" s="249"/>
      <c r="K545" s="34"/>
      <c r="L545" s="1055"/>
      <c r="M545" s="973"/>
    </row>
    <row r="546" spans="1:14">
      <c r="A546" s="21" t="s">
        <v>233</v>
      </c>
      <c r="B546" s="13"/>
      <c r="C546" s="13"/>
      <c r="D546" s="13"/>
      <c r="E546" s="29"/>
      <c r="F546" s="256"/>
      <c r="G546" s="421"/>
      <c r="H546" s="249"/>
      <c r="I546" s="249"/>
      <c r="J546" s="249"/>
      <c r="K546" s="34"/>
      <c r="L546" s="1055"/>
    </row>
    <row r="547" spans="1:14">
      <c r="A547" s="12" t="s">
        <v>158</v>
      </c>
      <c r="B547" s="13"/>
      <c r="C547" s="13"/>
      <c r="D547" s="13"/>
      <c r="E547" s="29"/>
      <c r="F547" s="256"/>
      <c r="G547" s="421"/>
      <c r="H547" s="249"/>
      <c r="I547" s="249"/>
      <c r="J547" s="249"/>
      <c r="K547" s="34"/>
      <c r="L547" s="1055"/>
    </row>
    <row r="548" spans="1:14">
      <c r="A548" s="12" t="s">
        <v>159</v>
      </c>
      <c r="B548" s="13"/>
      <c r="C548" s="13"/>
      <c r="D548" s="13"/>
      <c r="E548" s="206" t="s">
        <v>154</v>
      </c>
      <c r="F548" s="207" t="s">
        <v>148</v>
      </c>
      <c r="G548" s="208"/>
      <c r="H548" s="209">
        <v>500</v>
      </c>
      <c r="I548" s="210"/>
      <c r="J548" s="209">
        <v>2500</v>
      </c>
      <c r="K548" s="191" t="s">
        <v>149</v>
      </c>
      <c r="L548" s="1056" t="s">
        <v>871</v>
      </c>
      <c r="M548" s="971" t="s">
        <v>871</v>
      </c>
    </row>
    <row r="549" spans="1:14">
      <c r="A549" s="12" t="s">
        <v>777</v>
      </c>
      <c r="B549" s="13"/>
      <c r="C549" s="13"/>
      <c r="D549" s="13"/>
      <c r="E549" s="206" t="s">
        <v>156</v>
      </c>
      <c r="F549" s="207" t="s">
        <v>148</v>
      </c>
      <c r="G549" s="208"/>
      <c r="H549" s="209">
        <v>500</v>
      </c>
      <c r="I549" s="210"/>
      <c r="J549" s="209">
        <v>2500</v>
      </c>
      <c r="K549" s="191" t="s">
        <v>149</v>
      </c>
      <c r="L549" s="1056" t="s">
        <v>871</v>
      </c>
      <c r="M549" s="971" t="s">
        <v>871</v>
      </c>
    </row>
    <row r="550" spans="1:14">
      <c r="A550" s="12" t="s">
        <v>160</v>
      </c>
      <c r="B550" s="13"/>
      <c r="C550" s="13"/>
      <c r="D550" s="13"/>
      <c r="E550" s="206" t="s">
        <v>161</v>
      </c>
      <c r="F550" s="207" t="s">
        <v>148</v>
      </c>
      <c r="G550" s="208"/>
      <c r="H550" s="209">
        <v>500</v>
      </c>
      <c r="I550" s="210"/>
      <c r="J550" s="209">
        <v>2500</v>
      </c>
      <c r="K550" s="191" t="s">
        <v>149</v>
      </c>
      <c r="L550" s="1056" t="s">
        <v>871</v>
      </c>
      <c r="M550" s="971" t="s">
        <v>871</v>
      </c>
    </row>
    <row r="551" spans="1:14">
      <c r="A551" s="12" t="s">
        <v>162</v>
      </c>
      <c r="B551" s="13"/>
      <c r="C551" s="13"/>
      <c r="D551" s="13"/>
      <c r="E551" s="206" t="s">
        <v>163</v>
      </c>
      <c r="F551" s="207" t="s">
        <v>148</v>
      </c>
      <c r="G551" s="208"/>
      <c r="H551" s="209">
        <v>500</v>
      </c>
      <c r="I551" s="210"/>
      <c r="J551" s="209">
        <v>2500</v>
      </c>
      <c r="K551" s="191" t="s">
        <v>149</v>
      </c>
      <c r="L551" s="1056" t="s">
        <v>871</v>
      </c>
      <c r="M551" s="971" t="s">
        <v>871</v>
      </c>
    </row>
    <row r="552" spans="1:14">
      <c r="A552" s="12" t="s">
        <v>195</v>
      </c>
      <c r="B552" s="13"/>
      <c r="C552" s="13"/>
      <c r="D552" s="13"/>
      <c r="E552" s="206" t="s">
        <v>196</v>
      </c>
      <c r="F552" s="207" t="s">
        <v>148</v>
      </c>
      <c r="G552" s="208"/>
      <c r="H552" s="209">
        <v>2000</v>
      </c>
      <c r="I552" s="210"/>
      <c r="J552" s="209">
        <v>2500</v>
      </c>
      <c r="K552" s="191" t="s">
        <v>149</v>
      </c>
      <c r="L552" s="1056" t="s">
        <v>871</v>
      </c>
      <c r="M552" s="971" t="s">
        <v>871</v>
      </c>
    </row>
    <row r="553" spans="1:14">
      <c r="A553" s="12"/>
      <c r="B553" s="13"/>
      <c r="C553" s="13"/>
      <c r="D553" s="13"/>
      <c r="K553" s="979"/>
      <c r="L553" s="1055"/>
    </row>
    <row r="554" spans="1:14">
      <c r="A554" s="98" t="s">
        <v>812</v>
      </c>
      <c r="B554" s="13"/>
      <c r="C554" s="13"/>
      <c r="D554" s="13"/>
      <c r="K554" s="979"/>
      <c r="L554" s="1055"/>
    </row>
    <row r="555" spans="1:14">
      <c r="A555" s="1129" t="s">
        <v>234</v>
      </c>
      <c r="B555" s="1130"/>
      <c r="C555" s="1130"/>
      <c r="D555" s="1131"/>
      <c r="E555" s="206" t="s">
        <v>235</v>
      </c>
      <c r="F555" s="207" t="s">
        <v>148</v>
      </c>
      <c r="G555" s="729"/>
      <c r="H555" s="1107" t="s">
        <v>175</v>
      </c>
      <c r="I555" s="1108"/>
      <c r="J555" s="209" t="s">
        <v>216</v>
      </c>
      <c r="K555" s="191" t="s">
        <v>149</v>
      </c>
      <c r="L555" s="1056" t="s">
        <v>871</v>
      </c>
      <c r="M555" s="971" t="s">
        <v>871</v>
      </c>
    </row>
    <row r="556" spans="1:14">
      <c r="A556" s="38"/>
      <c r="B556" s="20"/>
      <c r="C556" s="20"/>
      <c r="D556" s="20"/>
      <c r="E556" s="283" t="s">
        <v>823</v>
      </c>
      <c r="F556" s="256"/>
      <c r="G556" s="421"/>
      <c r="H556" s="249"/>
      <c r="I556" s="428"/>
      <c r="J556" s="249"/>
      <c r="K556" s="34"/>
      <c r="L556" s="1057"/>
      <c r="M556" s="972"/>
      <c r="N556" s="102"/>
    </row>
    <row r="557" spans="1:14">
      <c r="A557" s="38"/>
      <c r="B557" s="20"/>
      <c r="C557" s="20"/>
      <c r="D557" s="20"/>
      <c r="E557" s="283"/>
      <c r="F557" s="256"/>
      <c r="G557" s="421"/>
      <c r="H557" s="249"/>
      <c r="I557" s="428"/>
      <c r="J557" s="249"/>
      <c r="K557" s="34"/>
      <c r="L557" s="1055"/>
    </row>
    <row r="558" spans="1:14">
      <c r="A558" s="21" t="s">
        <v>236</v>
      </c>
      <c r="B558" s="13"/>
      <c r="C558" s="13"/>
      <c r="D558" s="13"/>
      <c r="E558" s="29"/>
      <c r="F558" s="256"/>
      <c r="G558" s="421"/>
      <c r="H558" s="249"/>
      <c r="I558" s="249"/>
      <c r="J558" s="595"/>
      <c r="K558" s="34"/>
      <c r="L558" s="1055"/>
    </row>
    <row r="559" spans="1:14">
      <c r="A559" s="12" t="s">
        <v>137</v>
      </c>
      <c r="B559" s="13"/>
      <c r="C559" s="13"/>
      <c r="D559" s="13"/>
      <c r="E559" s="206" t="s">
        <v>138</v>
      </c>
      <c r="F559" s="207" t="s">
        <v>148</v>
      </c>
      <c r="G559" s="208"/>
      <c r="H559" s="209">
        <v>2500</v>
      </c>
      <c r="I559" s="210"/>
      <c r="J559" s="209">
        <v>2500</v>
      </c>
      <c r="K559" s="191" t="s">
        <v>149</v>
      </c>
      <c r="L559" s="1056" t="s">
        <v>871</v>
      </c>
      <c r="M559" s="971" t="s">
        <v>871</v>
      </c>
    </row>
    <row r="560" spans="1:14">
      <c r="A560" s="12" t="s">
        <v>139</v>
      </c>
      <c r="B560" s="13"/>
      <c r="C560" s="13"/>
      <c r="D560" s="13"/>
      <c r="E560" s="206" t="s">
        <v>140</v>
      </c>
      <c r="F560" s="207" t="s">
        <v>148</v>
      </c>
      <c r="G560" s="208"/>
      <c r="H560" s="209">
        <v>2500</v>
      </c>
      <c r="I560" s="210"/>
      <c r="J560" s="209">
        <v>2500</v>
      </c>
      <c r="K560" s="191" t="s">
        <v>149</v>
      </c>
      <c r="L560" s="1056" t="s">
        <v>871</v>
      </c>
      <c r="M560" s="971" t="s">
        <v>871</v>
      </c>
    </row>
    <row r="561" spans="1:13">
      <c r="A561" s="12" t="s">
        <v>141</v>
      </c>
      <c r="B561" s="13"/>
      <c r="C561" s="13"/>
      <c r="D561" s="13"/>
      <c r="E561" s="206" t="s">
        <v>142</v>
      </c>
      <c r="F561" s="207" t="s">
        <v>148</v>
      </c>
      <c r="G561" s="208"/>
      <c r="H561" s="304" t="s">
        <v>654</v>
      </c>
      <c r="I561" s="210"/>
      <c r="J561" s="209">
        <v>2500</v>
      </c>
      <c r="K561" s="191" t="s">
        <v>149</v>
      </c>
      <c r="L561" s="1056" t="s">
        <v>871</v>
      </c>
      <c r="M561" s="971" t="s">
        <v>871</v>
      </c>
    </row>
    <row r="562" spans="1:13">
      <c r="A562" s="12" t="s">
        <v>143</v>
      </c>
      <c r="B562" s="13"/>
      <c r="C562" s="13"/>
      <c r="D562" s="13"/>
      <c r="E562" s="206" t="s">
        <v>144</v>
      </c>
      <c r="F562" s="207" t="s">
        <v>148</v>
      </c>
      <c r="G562" s="208"/>
      <c r="H562" s="304" t="s">
        <v>654</v>
      </c>
      <c r="I562" s="210"/>
      <c r="J562" s="209">
        <v>2500</v>
      </c>
      <c r="K562" s="191" t="s">
        <v>149</v>
      </c>
      <c r="L562" s="1056" t="s">
        <v>871</v>
      </c>
      <c r="M562" s="971" t="s">
        <v>871</v>
      </c>
    </row>
    <row r="563" spans="1:13">
      <c r="A563" s="12"/>
      <c r="B563" s="13"/>
      <c r="C563" s="13"/>
      <c r="D563" s="13"/>
      <c r="E563" s="202"/>
      <c r="F563" s="256"/>
      <c r="G563" s="421"/>
      <c r="H563" s="653"/>
      <c r="I563" s="491"/>
      <c r="J563" s="249"/>
      <c r="K563" s="34"/>
      <c r="L563" s="1055"/>
    </row>
    <row r="564" spans="1:13">
      <c r="A564" s="98" t="s">
        <v>811</v>
      </c>
      <c r="B564" s="13"/>
      <c r="C564" s="13"/>
      <c r="D564" s="29"/>
      <c r="F564" s="35"/>
      <c r="G564" s="421"/>
      <c r="H564" s="653"/>
      <c r="I564" s="244"/>
      <c r="J564" s="249"/>
      <c r="K564" s="34"/>
      <c r="L564" s="1055"/>
    </row>
    <row r="565" spans="1:13">
      <c r="A565" s="12" t="s">
        <v>173</v>
      </c>
      <c r="B565" s="13"/>
      <c r="C565" s="13"/>
      <c r="D565" s="13"/>
      <c r="E565" s="302" t="s">
        <v>198</v>
      </c>
      <c r="F565" s="286" t="s">
        <v>124</v>
      </c>
      <c r="G565" s="208"/>
      <c r="H565" s="304" t="s">
        <v>654</v>
      </c>
      <c r="I565" s="210"/>
      <c r="J565" s="209" t="s">
        <v>216</v>
      </c>
      <c r="K565" s="191" t="s">
        <v>149</v>
      </c>
      <c r="L565" s="1056" t="s">
        <v>871</v>
      </c>
      <c r="M565" s="971" t="s">
        <v>871</v>
      </c>
    </row>
    <row r="566" spans="1:13">
      <c r="A566" s="12" t="s">
        <v>176</v>
      </c>
      <c r="B566" s="13"/>
      <c r="C566" s="13"/>
      <c r="D566" s="13"/>
      <c r="E566" s="302" t="s">
        <v>199</v>
      </c>
      <c r="F566" s="286" t="s">
        <v>124</v>
      </c>
      <c r="G566" s="208"/>
      <c r="H566" s="304" t="s">
        <v>654</v>
      </c>
      <c r="I566" s="210"/>
      <c r="J566" s="209" t="s">
        <v>216</v>
      </c>
      <c r="K566" s="191" t="s">
        <v>149</v>
      </c>
      <c r="L566" s="1056" t="s">
        <v>871</v>
      </c>
      <c r="M566" s="971" t="s">
        <v>871</v>
      </c>
    </row>
    <row r="567" spans="1:13">
      <c r="A567" s="12" t="s">
        <v>178</v>
      </c>
      <c r="B567" s="13"/>
      <c r="C567" s="13"/>
      <c r="D567" s="13"/>
      <c r="E567" s="302" t="s">
        <v>200</v>
      </c>
      <c r="F567" s="286" t="s">
        <v>124</v>
      </c>
      <c r="G567" s="208"/>
      <c r="H567" s="304" t="s">
        <v>654</v>
      </c>
      <c r="I567" s="210"/>
      <c r="J567" s="209" t="s">
        <v>216</v>
      </c>
      <c r="K567" s="191" t="s">
        <v>149</v>
      </c>
      <c r="L567" s="1056" t="s">
        <v>871</v>
      </c>
      <c r="M567" s="971" t="s">
        <v>871</v>
      </c>
    </row>
    <row r="568" spans="1:13">
      <c r="A568" s="38"/>
      <c r="B568" s="20"/>
      <c r="C568" s="20"/>
      <c r="D568" s="20"/>
      <c r="E568" s="283" t="s">
        <v>823</v>
      </c>
      <c r="F568" s="256"/>
      <c r="G568" s="421"/>
      <c r="H568" s="249"/>
      <c r="I568" s="428"/>
      <c r="J568" s="249"/>
      <c r="K568" s="34"/>
      <c r="L568" s="986"/>
    </row>
    <row r="569" spans="1:13" s="95" customFormat="1" ht="15" thickBot="1">
      <c r="A569" s="38"/>
      <c r="B569" s="20"/>
      <c r="C569" s="20"/>
      <c r="D569" s="20"/>
      <c r="E569" s="283"/>
      <c r="F569" s="256"/>
      <c r="G569" s="1103" t="s">
        <v>121</v>
      </c>
      <c r="H569" s="1103"/>
      <c r="I569" s="1103"/>
      <c r="J569" s="1103"/>
      <c r="K569" s="1103"/>
      <c r="L569" s="1099">
        <f>SUM(M184:M567)</f>
        <v>0</v>
      </c>
      <c r="M569" s="1100"/>
    </row>
    <row r="570" spans="1:13">
      <c r="A570" s="38"/>
      <c r="B570" s="20"/>
      <c r="C570" s="20"/>
      <c r="D570" s="20"/>
      <c r="E570" s="202"/>
      <c r="F570" s="256"/>
      <c r="G570" s="421"/>
      <c r="H570" s="249"/>
      <c r="I570" s="428"/>
      <c r="J570" s="249"/>
      <c r="K570" s="34"/>
      <c r="L570" s="1055"/>
    </row>
    <row r="571" spans="1:13">
      <c r="A571" s="21" t="s">
        <v>1252</v>
      </c>
      <c r="B571" s="13"/>
      <c r="C571" s="13"/>
      <c r="D571" s="13"/>
      <c r="E571" s="29"/>
      <c r="F571" s="35"/>
      <c r="G571" s="671"/>
      <c r="H571" s="249"/>
      <c r="I571" s="249"/>
      <c r="J571" s="249"/>
      <c r="K571" s="34"/>
      <c r="L571" s="1055"/>
      <c r="M571" s="1058"/>
    </row>
    <row r="572" spans="1:13" ht="40.799999999999997">
      <c r="A572" s="52" t="s">
        <v>239</v>
      </c>
      <c r="B572" s="53"/>
      <c r="C572" s="53"/>
      <c r="D572" s="53"/>
      <c r="E572" s="286" t="s">
        <v>89</v>
      </c>
      <c r="F572" s="207"/>
      <c r="G572" s="728"/>
      <c r="H572" s="583" t="s">
        <v>241</v>
      </c>
      <c r="I572" s="730"/>
      <c r="J572" s="583" t="s">
        <v>241</v>
      </c>
      <c r="K572" s="190" t="s">
        <v>149</v>
      </c>
      <c r="L572" s="1056" t="s">
        <v>871</v>
      </c>
      <c r="M572" s="1059" t="s">
        <v>871</v>
      </c>
    </row>
    <row r="573" spans="1:13">
      <c r="A573" s="12" t="s">
        <v>242</v>
      </c>
      <c r="B573" s="13"/>
      <c r="C573" s="13"/>
      <c r="D573" s="13"/>
      <c r="E573" s="206" t="s">
        <v>89</v>
      </c>
      <c r="F573" s="207"/>
      <c r="G573" s="274"/>
      <c r="H573" s="209" t="s">
        <v>243</v>
      </c>
      <c r="I573" s="210"/>
      <c r="J573" s="209" t="s">
        <v>243</v>
      </c>
      <c r="K573" s="191" t="s">
        <v>149</v>
      </c>
      <c r="L573" s="1056" t="s">
        <v>871</v>
      </c>
      <c r="M573" s="1059" t="s">
        <v>871</v>
      </c>
    </row>
    <row r="574" spans="1:13" ht="42">
      <c r="A574" s="12" t="s">
        <v>244</v>
      </c>
      <c r="B574" s="13"/>
      <c r="C574" s="13"/>
      <c r="D574" s="13"/>
      <c r="E574" s="206" t="s">
        <v>245</v>
      </c>
      <c r="F574" s="207"/>
      <c r="G574" s="725"/>
      <c r="H574" s="584" t="s">
        <v>246</v>
      </c>
      <c r="I574" s="731"/>
      <c r="J574" s="584" t="s">
        <v>246</v>
      </c>
      <c r="K574" s="191" t="s">
        <v>149</v>
      </c>
      <c r="L574" s="1056" t="s">
        <v>871</v>
      </c>
      <c r="M574" s="1059" t="s">
        <v>871</v>
      </c>
    </row>
    <row r="575" spans="1:13">
      <c r="A575" s="12" t="s">
        <v>247</v>
      </c>
      <c r="B575" s="13"/>
      <c r="C575" s="13"/>
      <c r="D575" s="13"/>
      <c r="E575" s="206" t="s">
        <v>248</v>
      </c>
      <c r="F575" s="207"/>
      <c r="G575" s="274"/>
      <c r="H575" s="209" t="s">
        <v>243</v>
      </c>
      <c r="I575" s="210"/>
      <c r="J575" s="209" t="s">
        <v>243</v>
      </c>
      <c r="K575" s="191" t="s">
        <v>149</v>
      </c>
      <c r="L575" s="1056" t="s">
        <v>871</v>
      </c>
      <c r="M575" s="1059" t="s">
        <v>871</v>
      </c>
    </row>
    <row r="576" spans="1:13">
      <c r="A576" s="12"/>
      <c r="B576" s="13"/>
      <c r="C576" s="13"/>
      <c r="D576" s="13"/>
      <c r="E576" s="29"/>
      <c r="F576" s="256"/>
      <c r="G576" s="421"/>
      <c r="H576" s="249"/>
      <c r="I576" s="38"/>
      <c r="J576" s="249"/>
      <c r="K576" s="34"/>
      <c r="L576" s="1055"/>
      <c r="M576" s="1058"/>
    </row>
    <row r="577" spans="1:13" s="95" customFormat="1" ht="15" thickBot="1">
      <c r="A577" s="12"/>
      <c r="B577" s="13"/>
      <c r="C577" s="13"/>
      <c r="D577" s="13"/>
      <c r="E577" s="29"/>
      <c r="F577" s="256"/>
      <c r="I577" s="1103" t="s">
        <v>1252</v>
      </c>
      <c r="J577" s="1103"/>
      <c r="K577" s="1103"/>
      <c r="L577" s="1111">
        <f>SUM(M572:M575)</f>
        <v>0</v>
      </c>
      <c r="M577" s="1112"/>
    </row>
    <row r="578" spans="1:13">
      <c r="A578" s="21" t="s">
        <v>249</v>
      </c>
      <c r="B578" s="13"/>
      <c r="C578" s="13"/>
      <c r="D578" s="13"/>
      <c r="E578" s="29"/>
      <c r="F578" s="35"/>
      <c r="G578" s="671"/>
      <c r="L578" s="1055"/>
      <c r="M578" s="1058"/>
    </row>
    <row r="579" spans="1:13">
      <c r="A579" s="21" t="s">
        <v>250</v>
      </c>
      <c r="B579" s="13"/>
      <c r="C579" s="13"/>
      <c r="D579" s="13"/>
      <c r="E579" s="29"/>
      <c r="F579" s="35"/>
      <c r="G579" s="671"/>
      <c r="H579" s="39"/>
      <c r="I579" s="39"/>
      <c r="J579" s="39"/>
      <c r="K579" s="173"/>
      <c r="L579" s="1055"/>
      <c r="M579" s="1058"/>
    </row>
    <row r="580" spans="1:13">
      <c r="A580" s="21" t="s">
        <v>251</v>
      </c>
      <c r="B580" s="13"/>
      <c r="C580" s="13"/>
      <c r="D580" s="13"/>
      <c r="E580" s="29"/>
      <c r="F580" s="35"/>
      <c r="G580" s="671"/>
      <c r="H580" s="39"/>
      <c r="I580" s="39"/>
      <c r="J580" s="39"/>
      <c r="K580" s="173"/>
      <c r="L580" s="1055"/>
      <c r="M580" s="1058"/>
    </row>
    <row r="581" spans="1:13">
      <c r="A581" s="21" t="s">
        <v>252</v>
      </c>
      <c r="B581" s="13"/>
      <c r="C581" s="13"/>
      <c r="D581" s="13"/>
      <c r="E581" s="29"/>
      <c r="F581" s="35"/>
      <c r="G581" s="671"/>
      <c r="H581" s="39"/>
      <c r="I581" s="39"/>
      <c r="J581" s="39"/>
      <c r="K581" s="173"/>
      <c r="L581" s="1055"/>
      <c r="M581" s="1058"/>
    </row>
    <row r="582" spans="1:13" ht="25.5" customHeight="1">
      <c r="A582" s="1147" t="s">
        <v>703</v>
      </c>
      <c r="B582" s="1148"/>
      <c r="C582" s="1148"/>
      <c r="D582" s="1149"/>
      <c r="E582" s="286" t="s">
        <v>253</v>
      </c>
      <c r="F582" s="207" t="s">
        <v>254</v>
      </c>
      <c r="G582" s="488">
        <v>1</v>
      </c>
      <c r="H582" s="1141" t="s">
        <v>646</v>
      </c>
      <c r="I582" s="1141"/>
      <c r="J582" s="282" t="s">
        <v>255</v>
      </c>
      <c r="K582" s="190">
        <v>1</v>
      </c>
      <c r="L582" s="987"/>
      <c r="M582" s="971">
        <f>+K582*L582</f>
        <v>0</v>
      </c>
    </row>
    <row r="583" spans="1:13">
      <c r="A583" s="12" t="s">
        <v>603</v>
      </c>
      <c r="B583" s="12"/>
      <c r="C583" s="13"/>
      <c r="D583" s="13"/>
      <c r="E583" s="29"/>
      <c r="F583" s="308"/>
      <c r="G583" s="719"/>
      <c r="H583" s="270"/>
      <c r="I583" s="270"/>
      <c r="J583" s="270"/>
      <c r="K583" s="271"/>
      <c r="L583" s="1055"/>
      <c r="M583" s="1058"/>
    </row>
    <row r="584" spans="1:13">
      <c r="A584" s="21" t="s">
        <v>256</v>
      </c>
      <c r="B584" s="13"/>
      <c r="C584" s="13"/>
      <c r="D584" s="13"/>
      <c r="E584" s="29"/>
      <c r="F584" s="35"/>
      <c r="G584" s="671"/>
      <c r="H584" s="39"/>
      <c r="I584" s="39"/>
      <c r="J584" s="39"/>
      <c r="K584" s="173"/>
      <c r="L584" s="1055"/>
      <c r="M584" s="1058"/>
    </row>
    <row r="585" spans="1:13">
      <c r="A585" s="12" t="s">
        <v>740</v>
      </c>
      <c r="B585" s="33"/>
      <c r="C585" s="33"/>
      <c r="D585" s="33"/>
      <c r="E585" s="309" t="s">
        <v>257</v>
      </c>
      <c r="F585" s="207" t="s">
        <v>258</v>
      </c>
      <c r="G585" s="208"/>
      <c r="H585" s="1152" t="s">
        <v>646</v>
      </c>
      <c r="I585" s="1153"/>
      <c r="J585" s="265">
        <v>5000</v>
      </c>
      <c r="K585" s="191" t="s">
        <v>149</v>
      </c>
      <c r="L585" s="1056" t="s">
        <v>871</v>
      </c>
      <c r="M585" s="1059" t="s">
        <v>871</v>
      </c>
    </row>
    <row r="586" spans="1:13">
      <c r="A586" s="12" t="s">
        <v>741</v>
      </c>
      <c r="B586" s="33"/>
      <c r="C586" s="33"/>
      <c r="D586" s="33"/>
      <c r="E586" s="309" t="s">
        <v>257</v>
      </c>
      <c r="F586" s="207" t="s">
        <v>258</v>
      </c>
      <c r="G586" s="208">
        <f>2*G588</f>
        <v>24089.759999999998</v>
      </c>
      <c r="H586" s="1154"/>
      <c r="I586" s="1155"/>
      <c r="J586" s="265">
        <v>5000</v>
      </c>
      <c r="K586" s="191">
        <v>5</v>
      </c>
      <c r="L586" s="987"/>
      <c r="M586" s="971">
        <f>+K586*L586</f>
        <v>0</v>
      </c>
    </row>
    <row r="587" spans="1:13">
      <c r="A587" s="12" t="s">
        <v>742</v>
      </c>
      <c r="B587" s="12"/>
      <c r="C587" s="12"/>
      <c r="D587" s="12"/>
      <c r="E587" s="206" t="s">
        <v>259</v>
      </c>
      <c r="F587" s="207" t="s">
        <v>906</v>
      </c>
      <c r="G587" s="274"/>
      <c r="H587" s="1154"/>
      <c r="I587" s="1155"/>
      <c r="J587" s="265" t="s">
        <v>221</v>
      </c>
      <c r="K587" s="191" t="s">
        <v>149</v>
      </c>
      <c r="L587" s="1056" t="s">
        <v>871</v>
      </c>
      <c r="M587" s="1059" t="s">
        <v>871</v>
      </c>
    </row>
    <row r="588" spans="1:13">
      <c r="A588" s="12" t="s">
        <v>743</v>
      </c>
      <c r="B588" s="12"/>
      <c r="C588" s="12"/>
      <c r="D588" s="12"/>
      <c r="E588" s="206" t="s">
        <v>259</v>
      </c>
      <c r="F588" s="207" t="s">
        <v>906</v>
      </c>
      <c r="G588" s="208">
        <v>12044.88</v>
      </c>
      <c r="H588" s="1154"/>
      <c r="I588" s="1155"/>
      <c r="J588" s="265">
        <v>4000</v>
      </c>
      <c r="K588" s="191">
        <v>4</v>
      </c>
      <c r="L588" s="987"/>
      <c r="M588" s="971">
        <f>+K588*L588</f>
        <v>0</v>
      </c>
    </row>
    <row r="589" spans="1:13">
      <c r="A589" s="12" t="s">
        <v>260</v>
      </c>
      <c r="B589" s="12"/>
      <c r="C589" s="12"/>
      <c r="D589" s="12"/>
      <c r="E589" s="210" t="s">
        <v>654</v>
      </c>
      <c r="F589" s="207" t="s">
        <v>148</v>
      </c>
      <c r="G589" s="208"/>
      <c r="H589" s="1154"/>
      <c r="I589" s="1155"/>
      <c r="J589" s="265" t="s">
        <v>221</v>
      </c>
      <c r="K589" s="191" t="s">
        <v>149</v>
      </c>
      <c r="L589" s="1056" t="s">
        <v>871</v>
      </c>
      <c r="M589" s="1059" t="s">
        <v>871</v>
      </c>
    </row>
    <row r="590" spans="1:13">
      <c r="A590" s="12" t="s">
        <v>261</v>
      </c>
      <c r="B590" s="12"/>
      <c r="C590" s="12"/>
      <c r="D590" s="12"/>
      <c r="E590" s="206" t="s">
        <v>262</v>
      </c>
      <c r="F590" s="207" t="s">
        <v>263</v>
      </c>
      <c r="G590" s="274"/>
      <c r="H590" s="1156"/>
      <c r="I590" s="1157"/>
      <c r="J590" s="265" t="s">
        <v>221</v>
      </c>
      <c r="K590" s="191" t="s">
        <v>149</v>
      </c>
      <c r="L590" s="1056" t="s">
        <v>871</v>
      </c>
      <c r="M590" s="1059" t="s">
        <v>871</v>
      </c>
    </row>
    <row r="591" spans="1:13" ht="26.25" customHeight="1">
      <c r="A591" s="1147" t="s">
        <v>702</v>
      </c>
      <c r="B591" s="1147"/>
      <c r="C591" s="1147"/>
      <c r="D591" s="1181"/>
      <c r="E591" s="210" t="s">
        <v>654</v>
      </c>
      <c r="F591" s="207" t="s">
        <v>271</v>
      </c>
      <c r="G591" s="732"/>
      <c r="H591" s="282">
        <v>1</v>
      </c>
      <c r="I591" s="282"/>
      <c r="J591" s="282">
        <v>1</v>
      </c>
      <c r="K591" s="190" t="s">
        <v>149</v>
      </c>
      <c r="L591" s="1056" t="s">
        <v>871</v>
      </c>
      <c r="M591" s="1059" t="s">
        <v>871</v>
      </c>
    </row>
    <row r="592" spans="1:13">
      <c r="A592" s="97"/>
      <c r="B592" s="97"/>
      <c r="C592" s="97"/>
      <c r="D592" s="94"/>
      <c r="E592" s="491" t="s">
        <v>825</v>
      </c>
      <c r="F592" s="256"/>
      <c r="G592" s="733"/>
      <c r="H592" s="653"/>
      <c r="I592" s="653"/>
      <c r="J592" s="313"/>
      <c r="K592" s="247"/>
      <c r="L592" s="1055"/>
      <c r="M592" s="1058"/>
    </row>
    <row r="593" spans="1:13">
      <c r="A593" s="21"/>
      <c r="B593" s="13"/>
      <c r="C593" s="13"/>
      <c r="D593" s="13"/>
      <c r="E593" s="29"/>
      <c r="F593" s="35"/>
      <c r="G593" s="671"/>
      <c r="H593" s="39"/>
      <c r="I593" s="39"/>
      <c r="J593" s="39"/>
      <c r="K593" s="173"/>
      <c r="L593" s="1055"/>
      <c r="M593" s="1058"/>
    </row>
    <row r="594" spans="1:13">
      <c r="A594" s="21" t="s">
        <v>264</v>
      </c>
      <c r="B594" s="13"/>
      <c r="C594" s="13"/>
      <c r="D594" s="13"/>
      <c r="E594" s="29"/>
      <c r="F594" s="35"/>
      <c r="G594" s="671"/>
      <c r="H594" s="39"/>
      <c r="I594" s="39"/>
      <c r="J594" s="39"/>
      <c r="K594" s="173"/>
      <c r="L594" s="1055"/>
      <c r="M594" s="1058"/>
    </row>
    <row r="595" spans="1:13">
      <c r="A595" s="12" t="s">
        <v>265</v>
      </c>
      <c r="B595" s="33"/>
      <c r="C595" s="33"/>
      <c r="D595" s="33"/>
      <c r="E595" s="309"/>
      <c r="F595" s="207" t="s">
        <v>906</v>
      </c>
      <c r="G595" s="208">
        <v>12044.88</v>
      </c>
      <c r="H595" s="209">
        <v>250</v>
      </c>
      <c r="I595" s="210">
        <v>13</v>
      </c>
      <c r="J595" s="265">
        <v>500</v>
      </c>
      <c r="K595" s="191">
        <v>5</v>
      </c>
      <c r="L595" s="987"/>
      <c r="M595" s="971">
        <f>+K595*L595</f>
        <v>0</v>
      </c>
    </row>
    <row r="596" spans="1:13">
      <c r="A596" s="12" t="s">
        <v>266</v>
      </c>
      <c r="B596" s="33"/>
      <c r="C596" s="33"/>
      <c r="D596" s="33"/>
      <c r="E596" s="309"/>
      <c r="F596" s="207" t="s">
        <v>906</v>
      </c>
      <c r="G596" s="208">
        <v>12045</v>
      </c>
      <c r="H596" s="209">
        <v>500</v>
      </c>
      <c r="I596" s="210">
        <v>25</v>
      </c>
      <c r="J596" s="265">
        <v>500</v>
      </c>
      <c r="K596" s="191">
        <v>5</v>
      </c>
      <c r="L596" s="987"/>
      <c r="M596" s="971">
        <f>+K596*L596</f>
        <v>0</v>
      </c>
    </row>
    <row r="597" spans="1:13">
      <c r="A597" s="12" t="s">
        <v>267</v>
      </c>
      <c r="B597" s="33"/>
      <c r="C597" s="33"/>
      <c r="D597" s="33"/>
      <c r="E597" s="286" t="s">
        <v>268</v>
      </c>
      <c r="F597" s="207" t="s">
        <v>906</v>
      </c>
      <c r="G597" s="208"/>
      <c r="H597" s="209">
        <v>250</v>
      </c>
      <c r="I597" s="210"/>
      <c r="J597" s="265">
        <v>500</v>
      </c>
      <c r="K597" s="191" t="s">
        <v>149</v>
      </c>
      <c r="L597" s="1056" t="s">
        <v>871</v>
      </c>
      <c r="M597" s="1059" t="s">
        <v>871</v>
      </c>
    </row>
    <row r="598" spans="1:13" ht="60.75" customHeight="1">
      <c r="A598" s="1113" t="s">
        <v>779</v>
      </c>
      <c r="B598" s="1113"/>
      <c r="C598" s="1113"/>
      <c r="D598" s="1114"/>
      <c r="E598" s="309"/>
      <c r="F598" s="207" t="s">
        <v>148</v>
      </c>
      <c r="G598" s="488"/>
      <c r="H598" s="282" t="s">
        <v>270</v>
      </c>
      <c r="I598" s="304"/>
      <c r="J598" s="282" t="s">
        <v>822</v>
      </c>
      <c r="K598" s="190" t="s">
        <v>149</v>
      </c>
      <c r="L598" s="1056" t="s">
        <v>871</v>
      </c>
      <c r="M598" s="1059" t="s">
        <v>871</v>
      </c>
    </row>
    <row r="599" spans="1:13" ht="27.75" customHeight="1">
      <c r="A599" s="1113" t="s">
        <v>780</v>
      </c>
      <c r="B599" s="1113"/>
      <c r="C599" s="1113"/>
      <c r="D599" s="1114"/>
      <c r="E599" s="309"/>
      <c r="F599" s="207" t="s">
        <v>924</v>
      </c>
      <c r="G599" s="488"/>
      <c r="H599" s="282" t="s">
        <v>821</v>
      </c>
      <c r="I599" s="304"/>
      <c r="J599" s="282" t="s">
        <v>819</v>
      </c>
      <c r="K599" s="190" t="s">
        <v>149</v>
      </c>
      <c r="L599" s="1056" t="s">
        <v>871</v>
      </c>
      <c r="M599" s="1059" t="s">
        <v>871</v>
      </c>
    </row>
    <row r="600" spans="1:13" ht="42" customHeight="1">
      <c r="A600" s="1129" t="s">
        <v>701</v>
      </c>
      <c r="B600" s="1130"/>
      <c r="C600" s="1130"/>
      <c r="D600" s="1131"/>
      <c r="E600" s="309"/>
      <c r="F600" s="207" t="s">
        <v>148</v>
      </c>
      <c r="G600" s="488"/>
      <c r="H600" s="282" t="s">
        <v>270</v>
      </c>
      <c r="I600" s="304"/>
      <c r="J600" s="282" t="s">
        <v>822</v>
      </c>
      <c r="K600" s="190" t="s">
        <v>149</v>
      </c>
      <c r="L600" s="1056" t="s">
        <v>871</v>
      </c>
      <c r="M600" s="1059" t="s">
        <v>871</v>
      </c>
    </row>
    <row r="601" spans="1:13">
      <c r="A601" s="12" t="s">
        <v>648</v>
      </c>
      <c r="B601" s="33"/>
      <c r="C601" s="33"/>
      <c r="D601" s="33"/>
      <c r="E601" s="600" t="s">
        <v>816</v>
      </c>
      <c r="F601" s="193"/>
      <c r="G601" s="671"/>
      <c r="H601" s="39"/>
      <c r="I601" s="39"/>
      <c r="J601" s="39"/>
      <c r="K601" s="173"/>
      <c r="L601" s="1055"/>
      <c r="M601" s="1058"/>
    </row>
    <row r="602" spans="1:13">
      <c r="A602" s="12"/>
      <c r="B602" s="33"/>
      <c r="C602" s="33"/>
      <c r="D602" s="33"/>
      <c r="E602" s="600" t="s">
        <v>818</v>
      </c>
      <c r="F602" s="193"/>
      <c r="G602" s="671"/>
      <c r="H602" s="39"/>
      <c r="I602" s="39"/>
      <c r="J602" s="39"/>
      <c r="K602" s="173"/>
      <c r="L602" s="1055"/>
      <c r="M602" s="1058"/>
    </row>
    <row r="603" spans="1:13">
      <c r="A603" s="12" t="s">
        <v>603</v>
      </c>
      <c r="B603" s="33"/>
      <c r="C603" s="33"/>
      <c r="D603" s="33"/>
      <c r="E603" s="316"/>
      <c r="F603" s="256"/>
      <c r="G603" s="421"/>
      <c r="H603" s="249"/>
      <c r="I603" s="249"/>
      <c r="J603" s="249"/>
      <c r="K603" s="34"/>
      <c r="L603" s="1055"/>
      <c r="M603" s="1058"/>
    </row>
    <row r="604" spans="1:13" ht="26.1" customHeight="1">
      <c r="A604" s="1129" t="s">
        <v>700</v>
      </c>
      <c r="B604" s="1130"/>
      <c r="C604" s="1130"/>
      <c r="D604" s="1131"/>
      <c r="E604" s="309"/>
      <c r="F604" s="207" t="s">
        <v>906</v>
      </c>
      <c r="G604" s="488"/>
      <c r="H604" s="282" t="s">
        <v>343</v>
      </c>
      <c r="I604" s="304"/>
      <c r="J604" s="282" t="s">
        <v>820</v>
      </c>
      <c r="K604" s="190" t="s">
        <v>149</v>
      </c>
      <c r="L604" s="1056" t="s">
        <v>871</v>
      </c>
      <c r="M604" s="1059" t="s">
        <v>871</v>
      </c>
    </row>
    <row r="605" spans="1:13">
      <c r="A605" s="12" t="s">
        <v>826</v>
      </c>
      <c r="B605" s="12"/>
      <c r="C605" s="12"/>
      <c r="D605" s="12"/>
      <c r="E605" s="309" t="s">
        <v>257</v>
      </c>
      <c r="F605" s="207" t="s">
        <v>906</v>
      </c>
      <c r="G605" s="208">
        <v>12045</v>
      </c>
      <c r="H605" s="318" t="s">
        <v>654</v>
      </c>
      <c r="I605" s="210"/>
      <c r="J605" s="265" t="s">
        <v>817</v>
      </c>
      <c r="K605" s="191">
        <v>25</v>
      </c>
      <c r="L605" s="987"/>
      <c r="M605" s="971">
        <f>+K605*L605</f>
        <v>0</v>
      </c>
    </row>
    <row r="606" spans="1:13">
      <c r="A606" s="13"/>
      <c r="B606" s="13"/>
      <c r="C606" s="13"/>
      <c r="D606" s="13"/>
      <c r="E606" s="193" t="s">
        <v>269</v>
      </c>
      <c r="F606" s="193"/>
      <c r="G606" s="719"/>
      <c r="H606" s="270"/>
      <c r="I606" s="270"/>
      <c r="J606" s="270"/>
      <c r="K606" s="271"/>
      <c r="L606" s="1055"/>
    </row>
    <row r="607" spans="1:13">
      <c r="A607" s="13"/>
      <c r="B607" s="13"/>
      <c r="C607" s="13"/>
      <c r="D607" s="13"/>
      <c r="E607" s="193" t="s">
        <v>925</v>
      </c>
      <c r="G607" s="421"/>
      <c r="H607" s="249"/>
      <c r="I607" s="249"/>
      <c r="J607" s="249"/>
      <c r="K607" s="34"/>
      <c r="L607" s="1055"/>
    </row>
    <row r="608" spans="1:13" ht="15" thickBot="1">
      <c r="A608" s="13"/>
      <c r="B608" s="13"/>
      <c r="C608" s="13"/>
      <c r="D608" s="13"/>
      <c r="E608" s="29"/>
      <c r="F608" s="256"/>
      <c r="G608" s="421"/>
      <c r="H608" s="249"/>
      <c r="I608" s="1103" t="s">
        <v>249</v>
      </c>
      <c r="J608" s="1103"/>
      <c r="K608" s="1103"/>
      <c r="L608" s="1099">
        <f>SUM(M582:M605)</f>
        <v>0</v>
      </c>
      <c r="M608" s="1100"/>
    </row>
    <row r="609" spans="1:14">
      <c r="A609" s="21" t="s">
        <v>273</v>
      </c>
      <c r="B609" s="13"/>
      <c r="C609" s="13"/>
      <c r="D609" s="13"/>
      <c r="E609" s="29"/>
      <c r="F609" s="35"/>
      <c r="G609" s="671"/>
      <c r="H609" s="39"/>
      <c r="I609" s="39"/>
      <c r="J609" s="39"/>
      <c r="K609" s="173"/>
      <c r="L609" s="986"/>
    </row>
    <row r="610" spans="1:14">
      <c r="A610" s="21" t="s">
        <v>274</v>
      </c>
      <c r="B610" s="13"/>
      <c r="C610" s="13"/>
      <c r="D610" s="13"/>
      <c r="E610" s="29"/>
      <c r="F610" s="35"/>
      <c r="G610" s="671"/>
      <c r="H610" s="39"/>
      <c r="I610" s="39"/>
      <c r="J610" s="39"/>
      <c r="K610" s="173"/>
      <c r="L610" s="986"/>
    </row>
    <row r="611" spans="1:14">
      <c r="A611" s="12" t="s">
        <v>275</v>
      </c>
      <c r="B611" s="13"/>
      <c r="C611" s="13"/>
      <c r="D611" s="13"/>
      <c r="E611" s="29"/>
      <c r="F611" s="35"/>
      <c r="G611" s="671"/>
      <c r="H611" s="39"/>
      <c r="I611" s="39"/>
      <c r="J611" s="39"/>
      <c r="K611" s="173"/>
      <c r="L611" s="986"/>
    </row>
    <row r="612" spans="1:14">
      <c r="A612" s="12" t="s">
        <v>276</v>
      </c>
      <c r="B612" s="13"/>
      <c r="C612" s="13"/>
      <c r="D612" s="13"/>
      <c r="E612" s="29"/>
      <c r="F612" s="35"/>
      <c r="G612" s="671"/>
      <c r="H612" s="39"/>
      <c r="I612" s="39"/>
      <c r="J612" s="39"/>
      <c r="K612" s="173"/>
      <c r="L612" s="986"/>
    </row>
    <row r="613" spans="1:14">
      <c r="A613" s="56" t="s">
        <v>277</v>
      </c>
      <c r="B613" s="13"/>
      <c r="C613" s="13"/>
      <c r="D613" s="13"/>
      <c r="E613" s="29"/>
      <c r="F613" s="35"/>
      <c r="G613" s="671"/>
      <c r="H613" s="39"/>
      <c r="I613" s="39"/>
      <c r="J613" s="39"/>
      <c r="K613" s="173"/>
      <c r="L613" s="986"/>
    </row>
    <row r="614" spans="1:14">
      <c r="A614" s="12"/>
      <c r="B614" s="13"/>
      <c r="C614" s="13"/>
      <c r="D614" s="13"/>
      <c r="E614" s="29"/>
      <c r="F614" s="35"/>
      <c r="G614" s="671"/>
      <c r="H614" s="39"/>
      <c r="I614" s="39"/>
      <c r="J614" s="39"/>
      <c r="K614" s="173"/>
      <c r="L614" s="986"/>
    </row>
    <row r="615" spans="1:14">
      <c r="A615" s="21" t="s">
        <v>278</v>
      </c>
      <c r="B615" s="13"/>
      <c r="C615" s="13"/>
      <c r="D615" s="13"/>
      <c r="E615" s="29"/>
      <c r="F615" s="35"/>
      <c r="G615" s="671"/>
      <c r="H615" s="39"/>
      <c r="I615" s="39"/>
      <c r="J615" s="39"/>
      <c r="K615" s="173"/>
      <c r="L615" s="986"/>
    </row>
    <row r="616" spans="1:14">
      <c r="A616" s="12" t="s">
        <v>279</v>
      </c>
      <c r="B616" s="13"/>
      <c r="C616" s="13"/>
      <c r="D616" s="13"/>
      <c r="E616" s="29"/>
      <c r="F616" s="35"/>
      <c r="G616" s="671"/>
      <c r="H616" s="39"/>
      <c r="I616" s="39"/>
      <c r="J616" s="39"/>
      <c r="K616" s="173"/>
      <c r="L616" s="986"/>
    </row>
    <row r="617" spans="1:14">
      <c r="A617" s="12"/>
      <c r="B617" s="13"/>
      <c r="C617" s="13"/>
      <c r="D617" s="13"/>
      <c r="E617" s="29"/>
      <c r="F617" s="35"/>
      <c r="G617" s="671"/>
      <c r="H617" s="39"/>
      <c r="I617" s="39"/>
      <c r="J617" s="39"/>
      <c r="K617" s="173"/>
      <c r="L617" s="986"/>
    </row>
    <row r="618" spans="1:14">
      <c r="A618" s="21" t="s">
        <v>280</v>
      </c>
      <c r="B618" s="13"/>
      <c r="C618" s="13"/>
      <c r="D618" s="13"/>
      <c r="E618" s="29"/>
      <c r="F618" s="35"/>
      <c r="G618" s="671"/>
      <c r="H618" s="39"/>
      <c r="I618" s="39"/>
      <c r="J618" s="39"/>
      <c r="K618" s="173"/>
      <c r="L618" s="986"/>
    </row>
    <row r="619" spans="1:14">
      <c r="A619" s="12" t="s">
        <v>281</v>
      </c>
      <c r="B619" s="13"/>
      <c r="C619" s="13"/>
      <c r="D619" s="13"/>
      <c r="E619" s="29"/>
      <c r="F619" s="35"/>
      <c r="G619" s="671"/>
      <c r="H619" s="39"/>
      <c r="I619" s="39"/>
      <c r="J619" s="39"/>
      <c r="K619" s="191">
        <v>1</v>
      </c>
      <c r="L619" s="987"/>
      <c r="M619" s="971">
        <f>+K619*L619</f>
        <v>0</v>
      </c>
    </row>
    <row r="620" spans="1:14">
      <c r="A620" s="12"/>
      <c r="B620" s="13"/>
      <c r="C620" s="13"/>
      <c r="D620" s="13"/>
      <c r="E620" s="29"/>
      <c r="F620" s="35"/>
      <c r="G620" s="671"/>
      <c r="H620" s="39"/>
      <c r="I620" s="39"/>
      <c r="J620" s="39"/>
      <c r="K620" s="34"/>
      <c r="L620" s="1055"/>
    </row>
    <row r="621" spans="1:14">
      <c r="A621" s="21" t="s">
        <v>868</v>
      </c>
      <c r="B621" s="13"/>
      <c r="C621" s="13"/>
      <c r="D621" s="13"/>
      <c r="E621" s="29"/>
      <c r="F621" s="35"/>
      <c r="G621" s="671"/>
      <c r="H621" s="39"/>
      <c r="I621" s="39"/>
      <c r="J621" s="39"/>
      <c r="K621" s="173"/>
      <c r="L621" s="1055"/>
    </row>
    <row r="622" spans="1:14">
      <c r="A622" s="12" t="s">
        <v>282</v>
      </c>
      <c r="B622" s="13"/>
      <c r="C622" s="13"/>
      <c r="D622" s="13"/>
      <c r="E622" s="29"/>
      <c r="F622" s="35"/>
      <c r="G622" s="671"/>
      <c r="H622" s="39"/>
      <c r="I622" s="39"/>
      <c r="J622" s="39"/>
      <c r="K622" s="191">
        <v>10</v>
      </c>
      <c r="L622" s="987"/>
      <c r="M622" s="971">
        <f>+K622*L622</f>
        <v>0</v>
      </c>
    </row>
    <row r="623" spans="1:14">
      <c r="A623" s="12"/>
      <c r="B623" s="13"/>
      <c r="C623" s="13"/>
      <c r="D623" s="13"/>
      <c r="E623" s="29"/>
      <c r="F623" s="35"/>
      <c r="G623" s="671"/>
      <c r="H623" s="39"/>
      <c r="I623" s="39"/>
      <c r="J623" s="39"/>
      <c r="K623" s="34"/>
      <c r="L623" s="1055"/>
      <c r="M623" s="972"/>
      <c r="N623" s="102"/>
    </row>
    <row r="624" spans="1:14">
      <c r="A624" s="21" t="s">
        <v>283</v>
      </c>
      <c r="B624" s="13"/>
      <c r="C624" s="13"/>
      <c r="D624" s="13"/>
      <c r="E624" s="29"/>
      <c r="F624" s="35"/>
      <c r="G624" s="671"/>
      <c r="H624" s="39"/>
      <c r="I624" s="39"/>
      <c r="J624" s="39"/>
      <c r="K624" s="173"/>
      <c r="L624" s="1055"/>
    </row>
    <row r="625" spans="1:13">
      <c r="A625" s="12" t="s">
        <v>284</v>
      </c>
      <c r="B625" s="13"/>
      <c r="C625" s="13"/>
      <c r="D625" s="13"/>
      <c r="E625" s="29"/>
      <c r="F625" s="35"/>
      <c r="G625" s="671"/>
      <c r="H625" s="39"/>
      <c r="I625" s="39"/>
      <c r="J625" s="209" t="s">
        <v>867</v>
      </c>
      <c r="K625" s="191">
        <v>11</v>
      </c>
      <c r="L625" s="983"/>
      <c r="M625" s="971">
        <f>+K625*L625</f>
        <v>0</v>
      </c>
    </row>
    <row r="626" spans="1:13">
      <c r="A626" s="12"/>
      <c r="B626" s="13"/>
      <c r="C626" s="13"/>
      <c r="D626" s="13"/>
      <c r="E626" s="29"/>
      <c r="F626" s="35"/>
      <c r="G626" s="671"/>
      <c r="H626" s="39"/>
      <c r="I626" s="39"/>
      <c r="J626" s="249"/>
      <c r="K626" s="34"/>
      <c r="L626" s="1051"/>
    </row>
    <row r="627" spans="1:13">
      <c r="A627" s="21" t="s">
        <v>781</v>
      </c>
      <c r="B627" s="13"/>
      <c r="C627" s="13"/>
      <c r="D627" s="13"/>
      <c r="E627" s="206" t="s">
        <v>286</v>
      </c>
      <c r="F627" s="35"/>
      <c r="G627" s="671"/>
      <c r="H627" s="39"/>
      <c r="I627" s="39"/>
      <c r="J627" s="39"/>
      <c r="K627" s="173"/>
      <c r="L627" s="1051"/>
    </row>
    <row r="628" spans="1:13">
      <c r="A628" s="12" t="s">
        <v>287</v>
      </c>
      <c r="B628" s="12"/>
      <c r="C628" s="12"/>
      <c r="D628" s="39"/>
      <c r="E628" s="206" t="s">
        <v>288</v>
      </c>
      <c r="F628" s="590" t="s">
        <v>908</v>
      </c>
      <c r="G628" s="208">
        <v>18757.97</v>
      </c>
      <c r="H628" s="209">
        <v>40</v>
      </c>
      <c r="I628" s="210">
        <v>467</v>
      </c>
      <c r="J628" s="209" t="s">
        <v>289</v>
      </c>
      <c r="K628" s="191">
        <v>22</v>
      </c>
      <c r="L628" s="983"/>
      <c r="M628" s="971">
        <f>+K628*L628</f>
        <v>0</v>
      </c>
    </row>
    <row r="629" spans="1:13">
      <c r="A629" s="12" t="s">
        <v>290</v>
      </c>
      <c r="B629" s="12"/>
      <c r="C629" s="12"/>
      <c r="D629" s="12"/>
      <c r="E629" s="206" t="s">
        <v>291</v>
      </c>
      <c r="F629" s="590" t="s">
        <v>908</v>
      </c>
      <c r="G629" s="208">
        <v>1895.24</v>
      </c>
      <c r="H629" s="209">
        <v>40</v>
      </c>
      <c r="I629" s="210">
        <v>47</v>
      </c>
      <c r="J629" s="209" t="s">
        <v>289</v>
      </c>
      <c r="K629" s="191">
        <v>22</v>
      </c>
      <c r="L629" s="983"/>
      <c r="M629" s="971">
        <f>+K629*L629</f>
        <v>0</v>
      </c>
    </row>
    <row r="630" spans="1:13">
      <c r="A630" s="12" t="s">
        <v>292</v>
      </c>
      <c r="B630" s="12"/>
      <c r="C630" s="12"/>
      <c r="D630" s="12"/>
      <c r="E630" s="206" t="s">
        <v>291</v>
      </c>
      <c r="F630" s="590" t="s">
        <v>908</v>
      </c>
      <c r="G630" s="208">
        <v>995.47</v>
      </c>
      <c r="H630" s="209" t="s">
        <v>293</v>
      </c>
      <c r="I630" s="210">
        <v>199</v>
      </c>
      <c r="J630" s="209" t="s">
        <v>289</v>
      </c>
      <c r="K630" s="191">
        <v>22</v>
      </c>
      <c r="L630" s="983"/>
      <c r="M630" s="971">
        <f>+K630*L630</f>
        <v>0</v>
      </c>
    </row>
    <row r="631" spans="1:13">
      <c r="A631" s="13"/>
      <c r="B631" s="13"/>
      <c r="C631" s="13"/>
      <c r="D631" s="13"/>
      <c r="E631" s="29"/>
      <c r="F631" s="256" t="s">
        <v>294</v>
      </c>
      <c r="G631" s="421"/>
      <c r="H631" s="249"/>
      <c r="J631" s="249"/>
      <c r="K631" s="34"/>
      <c r="L631" s="1051"/>
    </row>
    <row r="632" spans="1:13">
      <c r="A632" s="13"/>
      <c r="B632" s="13"/>
      <c r="C632" s="13"/>
      <c r="D632" s="13"/>
      <c r="E632" s="29"/>
      <c r="F632" s="36" t="s">
        <v>295</v>
      </c>
      <c r="G632" s="421"/>
      <c r="H632" s="249"/>
      <c r="I632" s="36"/>
      <c r="J632" s="249"/>
      <c r="K632" s="34"/>
      <c r="L632" s="1051"/>
    </row>
    <row r="633" spans="1:13">
      <c r="A633" s="21" t="s">
        <v>296</v>
      </c>
      <c r="B633" s="13"/>
      <c r="C633" s="13"/>
      <c r="D633" s="13"/>
      <c r="E633" s="29"/>
      <c r="F633" s="35"/>
      <c r="G633" s="671"/>
      <c r="H633" s="39"/>
      <c r="I633" s="39"/>
      <c r="J633" s="39"/>
      <c r="K633" s="173"/>
      <c r="L633" s="1051"/>
    </row>
    <row r="634" spans="1:13">
      <c r="A634" s="21" t="s">
        <v>297</v>
      </c>
      <c r="B634" s="13"/>
      <c r="C634" s="13"/>
      <c r="D634" s="13"/>
      <c r="E634" s="29"/>
      <c r="F634" s="35"/>
      <c r="G634" s="671"/>
      <c r="H634" s="39"/>
      <c r="I634" s="39"/>
      <c r="J634" s="39"/>
      <c r="K634" s="173"/>
      <c r="L634" s="1051"/>
    </row>
    <row r="635" spans="1:13">
      <c r="A635" s="12" t="s">
        <v>650</v>
      </c>
      <c r="B635" s="12"/>
      <c r="C635" s="12"/>
      <c r="D635" s="12"/>
      <c r="E635" s="206" t="s">
        <v>298</v>
      </c>
      <c r="F635" s="590" t="s">
        <v>908</v>
      </c>
      <c r="G635" s="208">
        <v>18757.97</v>
      </c>
      <c r="H635" s="209" t="s">
        <v>299</v>
      </c>
      <c r="I635" s="210">
        <v>188</v>
      </c>
      <c r="J635" s="209" t="s">
        <v>300</v>
      </c>
      <c r="K635" s="723">
        <v>22</v>
      </c>
      <c r="L635" s="983"/>
      <c r="M635" s="971">
        <f>+K635*L635</f>
        <v>0</v>
      </c>
    </row>
    <row r="636" spans="1:13">
      <c r="A636" s="12" t="s">
        <v>649</v>
      </c>
      <c r="B636" s="12"/>
      <c r="C636" s="12"/>
      <c r="D636" s="12"/>
      <c r="E636" s="206" t="s">
        <v>301</v>
      </c>
      <c r="F636" s="590" t="s">
        <v>908</v>
      </c>
      <c r="G636" s="208">
        <v>18757.97</v>
      </c>
      <c r="H636" s="209" t="s">
        <v>299</v>
      </c>
      <c r="I636" s="210">
        <v>188</v>
      </c>
      <c r="J636" s="209" t="s">
        <v>300</v>
      </c>
      <c r="K636" s="723">
        <v>22</v>
      </c>
      <c r="L636" s="983"/>
      <c r="M636" s="971">
        <f>+K636*L636</f>
        <v>0</v>
      </c>
    </row>
    <row r="637" spans="1:13">
      <c r="A637" s="12" t="s">
        <v>302</v>
      </c>
      <c r="B637" s="12"/>
      <c r="C637" s="12"/>
      <c r="D637" s="12"/>
      <c r="E637" s="206" t="s">
        <v>303</v>
      </c>
      <c r="F637" s="590" t="s">
        <v>908</v>
      </c>
      <c r="G637" s="208">
        <v>18757.97</v>
      </c>
      <c r="H637" s="209" t="s">
        <v>304</v>
      </c>
      <c r="I637" s="210">
        <v>38</v>
      </c>
      <c r="J637" s="209" t="s">
        <v>285</v>
      </c>
      <c r="K637" s="191">
        <v>11</v>
      </c>
      <c r="L637" s="983"/>
      <c r="M637" s="971">
        <f>+K637*L637</f>
        <v>0</v>
      </c>
    </row>
    <row r="638" spans="1:13">
      <c r="A638" s="12" t="s">
        <v>305</v>
      </c>
      <c r="B638" s="12"/>
      <c r="C638" s="12"/>
      <c r="D638" s="12"/>
      <c r="E638" s="206" t="s">
        <v>306</v>
      </c>
      <c r="F638" s="590" t="s">
        <v>908</v>
      </c>
      <c r="G638" s="208">
        <v>1895.24</v>
      </c>
      <c r="H638" s="209" t="s">
        <v>307</v>
      </c>
      <c r="I638" s="210">
        <v>1</v>
      </c>
      <c r="J638" s="209" t="s">
        <v>308</v>
      </c>
      <c r="K638" s="191">
        <v>3</v>
      </c>
      <c r="L638" s="983"/>
      <c r="M638" s="971">
        <f>+K638*L638</f>
        <v>0</v>
      </c>
    </row>
    <row r="639" spans="1:13" ht="24.75" customHeight="1">
      <c r="A639" s="1129" t="s">
        <v>699</v>
      </c>
      <c r="B639" s="1130"/>
      <c r="C639" s="1130"/>
      <c r="D639" s="1131"/>
      <c r="E639" s="286" t="s">
        <v>306</v>
      </c>
      <c r="F639" s="207" t="s">
        <v>908</v>
      </c>
      <c r="G639" s="488">
        <v>995.47</v>
      </c>
      <c r="H639" s="282" t="s">
        <v>309</v>
      </c>
      <c r="I639" s="304">
        <v>1</v>
      </c>
      <c r="J639" s="282" t="s">
        <v>308</v>
      </c>
      <c r="K639" s="190" t="s">
        <v>149</v>
      </c>
      <c r="L639" s="1056" t="s">
        <v>871</v>
      </c>
      <c r="M639" s="971" t="s">
        <v>871</v>
      </c>
    </row>
    <row r="640" spans="1:13" ht="27.75" customHeight="1">
      <c r="A640" s="99"/>
      <c r="B640" s="100"/>
      <c r="C640" s="100"/>
      <c r="D640" s="57"/>
      <c r="E640" s="1160" t="s">
        <v>651</v>
      </c>
      <c r="F640" s="1160"/>
      <c r="G640" s="1160"/>
      <c r="H640" s="1160"/>
      <c r="I640" s="1160"/>
      <c r="J640" s="1160"/>
      <c r="K640" s="1160"/>
      <c r="L640" s="1055"/>
    </row>
    <row r="641" spans="1:13" ht="27.75" customHeight="1">
      <c r="A641" s="99"/>
      <c r="B641" s="100"/>
      <c r="C641" s="100"/>
      <c r="D641" s="57"/>
      <c r="E641" s="1150" t="s">
        <v>890</v>
      </c>
      <c r="F641" s="1150"/>
      <c r="G641" s="1150"/>
      <c r="H641" s="1150"/>
      <c r="I641" s="1150"/>
      <c r="J641" s="1150"/>
      <c r="K641" s="1150"/>
      <c r="L641" s="1055"/>
    </row>
    <row r="642" spans="1:13" ht="27.75" customHeight="1">
      <c r="A642" s="99"/>
      <c r="B642" s="100"/>
      <c r="C642" s="100"/>
      <c r="D642" s="57"/>
      <c r="E642" s="1150" t="s">
        <v>891</v>
      </c>
      <c r="F642" s="1150"/>
      <c r="G642" s="1150"/>
      <c r="H642" s="1150"/>
      <c r="I642" s="1150"/>
      <c r="J642" s="1150"/>
      <c r="K642" s="1150"/>
      <c r="L642" s="1055"/>
    </row>
    <row r="643" spans="1:13">
      <c r="A643" s="99"/>
      <c r="B643" s="100"/>
      <c r="C643" s="100"/>
      <c r="D643" s="57"/>
      <c r="E643" s="1150" t="s">
        <v>653</v>
      </c>
      <c r="F643" s="1150"/>
      <c r="G643" s="1150"/>
      <c r="H643" s="1150"/>
      <c r="I643" s="1150"/>
      <c r="J643" s="1150"/>
      <c r="K643" s="1150"/>
      <c r="L643" s="1055"/>
    </row>
    <row r="644" spans="1:13">
      <c r="A644" s="12"/>
      <c r="B644" s="12"/>
      <c r="C644" s="12"/>
      <c r="D644" s="12"/>
      <c r="E644" s="29"/>
      <c r="K644" s="979"/>
      <c r="L644" s="1055"/>
    </row>
    <row r="645" spans="1:13">
      <c r="A645" s="21" t="s">
        <v>310</v>
      </c>
      <c r="B645" s="12"/>
      <c r="C645" s="12"/>
      <c r="D645" s="12"/>
      <c r="E645" s="29"/>
      <c r="F645" s="593"/>
      <c r="G645" s="734"/>
      <c r="H645" s="595"/>
      <c r="I645" s="595"/>
      <c r="J645" s="595"/>
      <c r="K645" s="735"/>
      <c r="L645" s="1055"/>
    </row>
    <row r="646" spans="1:13">
      <c r="A646" s="37" t="s">
        <v>311</v>
      </c>
      <c r="B646" s="12"/>
      <c r="C646" s="12"/>
      <c r="D646" s="12"/>
      <c r="E646" s="463" t="s">
        <v>312</v>
      </c>
      <c r="F646" s="207" t="s">
        <v>908</v>
      </c>
      <c r="G646" s="208">
        <v>12268</v>
      </c>
      <c r="H646" s="210" t="s">
        <v>654</v>
      </c>
      <c r="I646" s="210"/>
      <c r="J646" s="209" t="s">
        <v>313</v>
      </c>
      <c r="K646" s="191">
        <v>1</v>
      </c>
      <c r="L646" s="987"/>
      <c r="M646" s="971">
        <f>+K646*L646</f>
        <v>0</v>
      </c>
    </row>
    <row r="647" spans="1:13">
      <c r="A647" s="37" t="s">
        <v>314</v>
      </c>
      <c r="B647" s="12"/>
      <c r="C647" s="12"/>
      <c r="D647" s="12"/>
      <c r="E647" s="463" t="s">
        <v>315</v>
      </c>
      <c r="F647" s="207" t="s">
        <v>908</v>
      </c>
      <c r="G647" s="208">
        <v>12268</v>
      </c>
      <c r="H647" s="210" t="s">
        <v>654</v>
      </c>
      <c r="I647" s="210"/>
      <c r="J647" s="209" t="s">
        <v>313</v>
      </c>
      <c r="K647" s="191">
        <v>1</v>
      </c>
      <c r="L647" s="987"/>
      <c r="M647" s="971">
        <f>+K647*L647</f>
        <v>0</v>
      </c>
    </row>
    <row r="648" spans="1:13">
      <c r="A648" s="37" t="s">
        <v>316</v>
      </c>
      <c r="B648" s="12"/>
      <c r="C648" s="12"/>
      <c r="D648" s="12"/>
      <c r="E648" s="463" t="s">
        <v>317</v>
      </c>
      <c r="F648" s="207" t="s">
        <v>908</v>
      </c>
      <c r="G648" s="208">
        <v>12268</v>
      </c>
      <c r="H648" s="210" t="s">
        <v>654</v>
      </c>
      <c r="I648" s="210"/>
      <c r="J648" s="209" t="s">
        <v>313</v>
      </c>
      <c r="K648" s="191">
        <v>1</v>
      </c>
      <c r="L648" s="987"/>
      <c r="M648" s="971">
        <f>+K648*L648</f>
        <v>0</v>
      </c>
    </row>
    <row r="649" spans="1:13">
      <c r="A649" s="13"/>
      <c r="B649" s="13"/>
      <c r="C649" s="13"/>
      <c r="D649" s="13"/>
      <c r="E649" s="600" t="s">
        <v>653</v>
      </c>
      <c r="F649" s="193"/>
      <c r="G649" s="671"/>
      <c r="H649" s="39"/>
      <c r="I649" s="39"/>
      <c r="J649" s="39"/>
      <c r="K649" s="173"/>
      <c r="L649" s="1055"/>
    </row>
    <row r="650" spans="1:13">
      <c r="A650" s="13"/>
      <c r="B650" s="13"/>
      <c r="C650" s="13"/>
      <c r="D650" s="13"/>
      <c r="E650" s="600" t="s">
        <v>652</v>
      </c>
      <c r="F650" s="193"/>
      <c r="G650" s="671"/>
      <c r="H650" s="39"/>
      <c r="I650" s="39"/>
      <c r="J650" s="39"/>
      <c r="K650" s="173"/>
      <c r="L650" s="1055"/>
    </row>
    <row r="651" spans="1:13">
      <c r="A651" s="21" t="s">
        <v>318</v>
      </c>
      <c r="B651" s="13"/>
      <c r="C651" s="13"/>
      <c r="D651" s="13"/>
      <c r="E651" s="29"/>
      <c r="F651" s="35"/>
      <c r="G651" s="671"/>
      <c r="H651" s="39"/>
      <c r="I651" s="39"/>
      <c r="J651" s="249"/>
      <c r="K651" s="34"/>
      <c r="L651" s="1055"/>
    </row>
    <row r="652" spans="1:13">
      <c r="A652" s="21" t="s">
        <v>319</v>
      </c>
      <c r="B652" s="13"/>
      <c r="C652" s="13"/>
      <c r="D652" s="13"/>
      <c r="E652" s="29"/>
      <c r="F652" s="35"/>
      <c r="G652" s="671"/>
      <c r="H652" s="39"/>
      <c r="I652" s="39"/>
      <c r="J652" s="39"/>
      <c r="K652" s="34"/>
      <c r="L652" s="1055"/>
    </row>
    <row r="653" spans="1:13">
      <c r="A653" s="12" t="s">
        <v>320</v>
      </c>
      <c r="B653" s="13"/>
      <c r="C653" s="13"/>
      <c r="D653" s="13"/>
      <c r="E653" s="206" t="s">
        <v>321</v>
      </c>
      <c r="F653" s="207" t="s">
        <v>322</v>
      </c>
      <c r="G653" s="208"/>
      <c r="H653" s="209" t="s">
        <v>397</v>
      </c>
      <c r="I653" s="210"/>
      <c r="J653" s="209">
        <v>1</v>
      </c>
      <c r="K653" s="191" t="s">
        <v>149</v>
      </c>
      <c r="L653" s="1056" t="s">
        <v>871</v>
      </c>
      <c r="M653" s="971" t="s">
        <v>871</v>
      </c>
    </row>
    <row r="654" spans="1:13">
      <c r="A654" s="12"/>
      <c r="B654" s="13"/>
      <c r="C654" s="13"/>
      <c r="D654" s="13"/>
      <c r="E654" s="202" t="s">
        <v>796</v>
      </c>
      <c r="F654" s="256"/>
      <c r="G654" s="421"/>
      <c r="H654" s="249"/>
      <c r="I654" s="491"/>
      <c r="J654" s="249"/>
      <c r="K654" s="34"/>
      <c r="L654" s="1055"/>
    </row>
    <row r="655" spans="1:13">
      <c r="A655" s="12"/>
      <c r="B655" s="13"/>
      <c r="C655" s="13"/>
      <c r="D655" s="13"/>
      <c r="E655" s="202"/>
      <c r="F655" s="256"/>
      <c r="G655" s="421"/>
      <c r="H655" s="249"/>
      <c r="I655" s="491"/>
      <c r="J655" s="249"/>
      <c r="K655" s="34"/>
      <c r="L655" s="1055"/>
    </row>
    <row r="656" spans="1:13">
      <c r="A656" s="21" t="s">
        <v>323</v>
      </c>
      <c r="B656" s="13"/>
      <c r="C656" s="13"/>
      <c r="D656" s="13"/>
      <c r="E656" s="29"/>
      <c r="F656" s="35"/>
      <c r="G656" s="671"/>
      <c r="H656" s="36"/>
      <c r="I656" s="36"/>
      <c r="J656" s="36"/>
      <c r="K656" s="173"/>
      <c r="L656" s="1055"/>
    </row>
    <row r="657" spans="1:13">
      <c r="A657" s="12" t="s">
        <v>324</v>
      </c>
      <c r="B657" s="13"/>
      <c r="C657" s="13"/>
      <c r="D657" s="13"/>
      <c r="E657" s="206" t="s">
        <v>321</v>
      </c>
      <c r="F657" s="207" t="s">
        <v>322</v>
      </c>
      <c r="G657" s="274"/>
      <c r="H657" s="209">
        <v>1</v>
      </c>
      <c r="I657" s="210"/>
      <c r="J657" s="209"/>
      <c r="K657" s="191" t="s">
        <v>149</v>
      </c>
      <c r="L657" s="1056" t="s">
        <v>871</v>
      </c>
      <c r="M657" s="971" t="s">
        <v>871</v>
      </c>
    </row>
    <row r="658" spans="1:13">
      <c r="A658" s="12" t="s">
        <v>325</v>
      </c>
      <c r="B658" s="13"/>
      <c r="C658" s="13"/>
      <c r="D658" s="13"/>
      <c r="E658" s="206" t="s">
        <v>321</v>
      </c>
      <c r="F658" s="207" t="s">
        <v>322</v>
      </c>
      <c r="G658" s="274"/>
      <c r="H658" s="209">
        <v>1</v>
      </c>
      <c r="I658" s="210"/>
      <c r="J658" s="209"/>
      <c r="K658" s="191" t="s">
        <v>149</v>
      </c>
      <c r="L658" s="1056" t="s">
        <v>871</v>
      </c>
      <c r="M658" s="971" t="s">
        <v>871</v>
      </c>
    </row>
    <row r="659" spans="1:13">
      <c r="A659" s="12" t="s">
        <v>326</v>
      </c>
      <c r="B659" s="13"/>
      <c r="C659" s="13"/>
      <c r="D659" s="39" t="s">
        <v>327</v>
      </c>
      <c r="E659" s="206" t="s">
        <v>328</v>
      </c>
      <c r="F659" s="207" t="s">
        <v>322</v>
      </c>
      <c r="G659" s="274"/>
      <c r="H659" s="209">
        <v>1</v>
      </c>
      <c r="I659" s="210"/>
      <c r="J659" s="209"/>
      <c r="K659" s="191" t="s">
        <v>149</v>
      </c>
      <c r="L659" s="1056" t="s">
        <v>871</v>
      </c>
      <c r="M659" s="971" t="s">
        <v>871</v>
      </c>
    </row>
    <row r="660" spans="1:13">
      <c r="A660" s="12" t="s">
        <v>329</v>
      </c>
      <c r="B660" s="13"/>
      <c r="C660" s="13"/>
      <c r="D660" s="13"/>
      <c r="E660" s="206" t="s">
        <v>298</v>
      </c>
      <c r="F660" s="207" t="s">
        <v>322</v>
      </c>
      <c r="G660" s="274"/>
      <c r="H660" s="209">
        <v>1</v>
      </c>
      <c r="I660" s="210"/>
      <c r="J660" s="209"/>
      <c r="K660" s="191" t="s">
        <v>149</v>
      </c>
      <c r="L660" s="1056" t="s">
        <v>871</v>
      </c>
      <c r="M660" s="971" t="s">
        <v>871</v>
      </c>
    </row>
    <row r="661" spans="1:13">
      <c r="A661" s="12" t="s">
        <v>330</v>
      </c>
      <c r="B661" s="13"/>
      <c r="C661" s="13"/>
      <c r="D661" s="39" t="s">
        <v>331</v>
      </c>
      <c r="E661" s="206" t="s">
        <v>332</v>
      </c>
      <c r="F661" s="207"/>
      <c r="G661" s="274"/>
      <c r="H661" s="209"/>
      <c r="I661" s="210"/>
      <c r="J661" s="209"/>
      <c r="K661" s="191" t="s">
        <v>149</v>
      </c>
      <c r="L661" s="1056" t="s">
        <v>871</v>
      </c>
      <c r="M661" s="971" t="s">
        <v>871</v>
      </c>
    </row>
    <row r="662" spans="1:13">
      <c r="A662" s="37" t="s">
        <v>333</v>
      </c>
      <c r="B662" s="13"/>
      <c r="C662" s="13"/>
      <c r="D662" s="13"/>
      <c r="E662" s="206" t="s">
        <v>303</v>
      </c>
      <c r="F662" s="207" t="s">
        <v>322</v>
      </c>
      <c r="G662" s="274"/>
      <c r="H662" s="209">
        <v>1</v>
      </c>
      <c r="I662" s="210"/>
      <c r="J662" s="209"/>
      <c r="K662" s="191" t="s">
        <v>149</v>
      </c>
      <c r="L662" s="1056" t="s">
        <v>871</v>
      </c>
      <c r="M662" s="971" t="s">
        <v>871</v>
      </c>
    </row>
    <row r="663" spans="1:13">
      <c r="A663" s="12" t="s">
        <v>334</v>
      </c>
      <c r="B663" s="13"/>
      <c r="C663" s="13"/>
      <c r="D663" s="13"/>
      <c r="E663" s="206" t="s">
        <v>335</v>
      </c>
      <c r="F663" s="207" t="s">
        <v>322</v>
      </c>
      <c r="G663" s="274"/>
      <c r="H663" s="209">
        <v>1</v>
      </c>
      <c r="I663" s="210"/>
      <c r="J663" s="209"/>
      <c r="K663" s="191" t="s">
        <v>149</v>
      </c>
      <c r="L663" s="1056" t="s">
        <v>871</v>
      </c>
      <c r="M663" s="971" t="s">
        <v>871</v>
      </c>
    </row>
    <row r="664" spans="1:13">
      <c r="A664" s="37" t="s">
        <v>336</v>
      </c>
      <c r="B664" s="13"/>
      <c r="C664" s="13"/>
      <c r="D664" s="13"/>
      <c r="E664" s="206" t="s">
        <v>337</v>
      </c>
      <c r="F664" s="207" t="s">
        <v>322</v>
      </c>
      <c r="G664" s="274"/>
      <c r="H664" s="209">
        <v>1</v>
      </c>
      <c r="I664" s="210"/>
      <c r="J664" s="209"/>
      <c r="K664" s="191" t="s">
        <v>149</v>
      </c>
      <c r="L664" s="1056" t="s">
        <v>871</v>
      </c>
      <c r="M664" s="971" t="s">
        <v>871</v>
      </c>
    </row>
    <row r="665" spans="1:13">
      <c r="A665" s="37" t="s">
        <v>338</v>
      </c>
      <c r="B665" s="13"/>
      <c r="C665" s="13"/>
      <c r="D665" s="13"/>
      <c r="E665" s="206" t="s">
        <v>339</v>
      </c>
      <c r="F665" s="207" t="s">
        <v>322</v>
      </c>
      <c r="G665" s="274"/>
      <c r="H665" s="209">
        <v>1</v>
      </c>
      <c r="I665" s="210"/>
      <c r="J665" s="209"/>
      <c r="K665" s="191" t="s">
        <v>149</v>
      </c>
      <c r="L665" s="1056" t="s">
        <v>871</v>
      </c>
      <c r="M665" s="971" t="s">
        <v>871</v>
      </c>
    </row>
    <row r="666" spans="1:13">
      <c r="A666" s="37"/>
      <c r="B666" s="13"/>
      <c r="C666" s="13"/>
      <c r="D666" s="13"/>
      <c r="E666" s="29"/>
      <c r="F666" s="256"/>
      <c r="G666" s="279"/>
      <c r="H666" s="249"/>
      <c r="I666" s="249"/>
      <c r="J666" s="249"/>
      <c r="K666" s="251"/>
      <c r="L666" s="1055"/>
    </row>
    <row r="667" spans="1:13">
      <c r="A667" s="21" t="s">
        <v>340</v>
      </c>
      <c r="B667" s="13"/>
      <c r="C667" s="13"/>
      <c r="D667" s="13"/>
      <c r="E667" s="29"/>
      <c r="F667" s="35"/>
      <c r="G667" s="671"/>
      <c r="H667" s="36"/>
      <c r="I667" s="36"/>
      <c r="J667" s="36"/>
      <c r="K667" s="173"/>
      <c r="L667" s="1055"/>
    </row>
    <row r="668" spans="1:13">
      <c r="A668" s="37" t="s">
        <v>341</v>
      </c>
      <c r="B668" s="13"/>
      <c r="C668" s="13"/>
      <c r="D668" s="13"/>
      <c r="E668" s="206" t="s">
        <v>342</v>
      </c>
      <c r="F668" s="207"/>
      <c r="G668" s="208"/>
      <c r="H668" s="291"/>
      <c r="I668" s="210"/>
      <c r="J668" s="209" t="s">
        <v>285</v>
      </c>
      <c r="K668" s="191" t="s">
        <v>149</v>
      </c>
      <c r="L668" s="1056" t="s">
        <v>871</v>
      </c>
      <c r="M668" s="971" t="s">
        <v>871</v>
      </c>
    </row>
    <row r="669" spans="1:13">
      <c r="A669" s="12" t="s">
        <v>324</v>
      </c>
      <c r="B669" s="13"/>
      <c r="C669" s="13"/>
      <c r="D669" s="13"/>
      <c r="E669" s="206" t="s">
        <v>342</v>
      </c>
      <c r="F669" s="207" t="s">
        <v>908</v>
      </c>
      <c r="G669" s="274"/>
      <c r="H669" s="209" t="s">
        <v>343</v>
      </c>
      <c r="I669" s="210"/>
      <c r="J669" s="586" t="s">
        <v>149</v>
      </c>
      <c r="K669" s="191" t="s">
        <v>149</v>
      </c>
      <c r="L669" s="1056" t="s">
        <v>871</v>
      </c>
      <c r="M669" s="971" t="s">
        <v>871</v>
      </c>
    </row>
    <row r="670" spans="1:13">
      <c r="A670" s="12" t="s">
        <v>325</v>
      </c>
      <c r="B670" s="13"/>
      <c r="C670" s="13"/>
      <c r="D670" s="13"/>
      <c r="E670" s="206" t="s">
        <v>342</v>
      </c>
      <c r="F670" s="207" t="s">
        <v>908</v>
      </c>
      <c r="G670" s="274"/>
      <c r="H670" s="209" t="s">
        <v>343</v>
      </c>
      <c r="I670" s="210"/>
      <c r="J670" s="586" t="s">
        <v>149</v>
      </c>
      <c r="K670" s="191" t="s">
        <v>149</v>
      </c>
      <c r="L670" s="1056" t="s">
        <v>871</v>
      </c>
      <c r="M670" s="971" t="s">
        <v>871</v>
      </c>
    </row>
    <row r="671" spans="1:13">
      <c r="A671" s="37" t="s">
        <v>326</v>
      </c>
      <c r="B671" s="13"/>
      <c r="C671" s="13"/>
      <c r="D671" s="39" t="s">
        <v>327</v>
      </c>
      <c r="E671" s="206" t="s">
        <v>328</v>
      </c>
      <c r="F671" s="207" t="s">
        <v>908</v>
      </c>
      <c r="G671" s="274"/>
      <c r="H671" s="209" t="s">
        <v>343</v>
      </c>
      <c r="I671" s="210"/>
      <c r="J671" s="209" t="s">
        <v>285</v>
      </c>
      <c r="K671" s="191" t="s">
        <v>149</v>
      </c>
      <c r="L671" s="1056" t="s">
        <v>871</v>
      </c>
      <c r="M671" s="971" t="s">
        <v>871</v>
      </c>
    </row>
    <row r="672" spans="1:13">
      <c r="A672" s="12" t="s">
        <v>329</v>
      </c>
      <c r="B672" s="13"/>
      <c r="C672" s="13"/>
      <c r="D672" s="13"/>
      <c r="E672" s="206" t="s">
        <v>298</v>
      </c>
      <c r="F672" s="207" t="s">
        <v>908</v>
      </c>
      <c r="G672" s="274"/>
      <c r="H672" s="209" t="s">
        <v>343</v>
      </c>
      <c r="I672" s="210"/>
      <c r="J672" s="209" t="s">
        <v>285</v>
      </c>
      <c r="K672" s="191" t="s">
        <v>149</v>
      </c>
      <c r="L672" s="1056" t="s">
        <v>871</v>
      </c>
      <c r="M672" s="971" t="s">
        <v>871</v>
      </c>
    </row>
    <row r="673" spans="1:13">
      <c r="A673" s="12" t="s">
        <v>330</v>
      </c>
      <c r="B673" s="13"/>
      <c r="C673" s="13"/>
      <c r="D673" s="39" t="s">
        <v>331</v>
      </c>
      <c r="E673" s="206" t="s">
        <v>332</v>
      </c>
      <c r="F673" s="207"/>
      <c r="G673" s="274"/>
      <c r="H673" s="209"/>
      <c r="I673" s="210"/>
      <c r="J673" s="209"/>
      <c r="K673" s="191" t="s">
        <v>149</v>
      </c>
      <c r="L673" s="1056" t="s">
        <v>871</v>
      </c>
      <c r="M673" s="971" t="s">
        <v>871</v>
      </c>
    </row>
    <row r="674" spans="1:13">
      <c r="A674" s="12" t="s">
        <v>344</v>
      </c>
      <c r="B674" s="13"/>
      <c r="C674" s="13"/>
      <c r="D674" s="13"/>
      <c r="E674" s="206" t="s">
        <v>345</v>
      </c>
      <c r="F674" s="207" t="s">
        <v>908</v>
      </c>
      <c r="G674" s="274"/>
      <c r="H674" s="209" t="s">
        <v>343</v>
      </c>
      <c r="I674" s="210"/>
      <c r="J674" s="586" t="s">
        <v>149</v>
      </c>
      <c r="K674" s="191" t="s">
        <v>149</v>
      </c>
      <c r="L674" s="1056" t="s">
        <v>871</v>
      </c>
      <c r="M674" s="971" t="s">
        <v>871</v>
      </c>
    </row>
    <row r="675" spans="1:13">
      <c r="A675" s="12" t="s">
        <v>346</v>
      </c>
      <c r="B675" s="13"/>
      <c r="C675" s="13"/>
      <c r="D675" s="13"/>
      <c r="E675" s="206" t="s">
        <v>347</v>
      </c>
      <c r="F675" s="207" t="s">
        <v>906</v>
      </c>
      <c r="G675" s="274"/>
      <c r="H675" s="291">
        <v>250</v>
      </c>
      <c r="I675" s="210"/>
      <c r="J675" s="209">
        <v>2000</v>
      </c>
      <c r="K675" s="191" t="s">
        <v>149</v>
      </c>
      <c r="L675" s="1056" t="s">
        <v>871</v>
      </c>
      <c r="M675" s="971" t="s">
        <v>871</v>
      </c>
    </row>
    <row r="676" spans="1:13">
      <c r="A676" s="12" t="s">
        <v>334</v>
      </c>
      <c r="B676" s="13"/>
      <c r="C676" s="13"/>
      <c r="D676" s="13"/>
      <c r="E676" s="206" t="s">
        <v>335</v>
      </c>
      <c r="F676" s="207" t="s">
        <v>908</v>
      </c>
      <c r="G676" s="274"/>
      <c r="H676" s="209" t="s">
        <v>343</v>
      </c>
      <c r="I676" s="210"/>
      <c r="J676" s="209"/>
      <c r="K676" s="191" t="s">
        <v>149</v>
      </c>
      <c r="L676" s="1056" t="s">
        <v>871</v>
      </c>
      <c r="M676" s="971" t="s">
        <v>871</v>
      </c>
    </row>
    <row r="677" spans="1:13">
      <c r="A677" s="1158" t="s">
        <v>683</v>
      </c>
      <c r="B677" s="1158"/>
      <c r="C677" s="1158"/>
      <c r="D677" s="1159"/>
      <c r="E677" s="206" t="s">
        <v>348</v>
      </c>
      <c r="F677" s="207" t="s">
        <v>908</v>
      </c>
      <c r="G677" s="274"/>
      <c r="H677" s="493" t="s">
        <v>343</v>
      </c>
      <c r="I677" s="210"/>
      <c r="J677" s="586" t="s">
        <v>149</v>
      </c>
      <c r="K677" s="191" t="s">
        <v>149</v>
      </c>
      <c r="L677" s="1056" t="s">
        <v>871</v>
      </c>
      <c r="M677" s="971" t="s">
        <v>871</v>
      </c>
    </row>
    <row r="678" spans="1:13">
      <c r="A678" s="13"/>
      <c r="B678" s="13"/>
      <c r="C678" s="13"/>
      <c r="D678" s="13"/>
      <c r="E678" s="283" t="s">
        <v>349</v>
      </c>
      <c r="F678" s="193"/>
      <c r="G678" s="421"/>
      <c r="H678" s="249"/>
      <c r="I678" s="249"/>
      <c r="J678" s="249"/>
      <c r="K678" s="34"/>
      <c r="L678" s="1055"/>
    </row>
    <row r="679" spans="1:13">
      <c r="A679" s="13"/>
      <c r="B679" s="13"/>
      <c r="C679" s="13"/>
      <c r="D679" s="13"/>
      <c r="E679" s="29"/>
      <c r="F679" s="256"/>
      <c r="G679" s="421"/>
      <c r="H679" s="249"/>
      <c r="I679" s="249"/>
      <c r="J679" s="249"/>
      <c r="K679" s="34"/>
      <c r="L679" s="1055"/>
    </row>
    <row r="680" spans="1:13">
      <c r="A680" s="21" t="s">
        <v>350</v>
      </c>
      <c r="B680" s="13"/>
      <c r="C680" s="13"/>
      <c r="D680" s="13"/>
      <c r="E680" s="29"/>
      <c r="F680" s="35"/>
      <c r="G680" s="671"/>
      <c r="H680" s="39"/>
      <c r="I680" s="39"/>
      <c r="J680" s="39"/>
      <c r="K680" s="173"/>
      <c r="L680" s="1055"/>
    </row>
    <row r="681" spans="1:13">
      <c r="A681" s="12" t="s">
        <v>351</v>
      </c>
      <c r="B681" s="13"/>
      <c r="C681" s="13"/>
      <c r="D681" s="13"/>
      <c r="E681" s="29"/>
      <c r="F681" s="35"/>
      <c r="G681" s="671"/>
      <c r="H681" s="39"/>
      <c r="I681" s="39"/>
      <c r="J681" s="39"/>
      <c r="K681" s="173"/>
      <c r="L681" s="1055"/>
    </row>
    <row r="682" spans="1:13">
      <c r="A682" s="12" t="s">
        <v>352</v>
      </c>
      <c r="B682" s="13"/>
      <c r="C682" s="13"/>
      <c r="D682" s="13"/>
      <c r="E682" s="29"/>
      <c r="F682" s="35"/>
      <c r="G682" s="671"/>
      <c r="H682" s="39"/>
      <c r="I682" s="39"/>
      <c r="J682" s="39"/>
      <c r="K682" s="191" t="s">
        <v>149</v>
      </c>
      <c r="L682" s="1056" t="s">
        <v>871</v>
      </c>
      <c r="M682" s="971" t="s">
        <v>871</v>
      </c>
    </row>
    <row r="683" spans="1:13">
      <c r="A683" s="12" t="s">
        <v>353</v>
      </c>
      <c r="B683" s="13"/>
      <c r="C683" s="13"/>
      <c r="D683" s="13"/>
      <c r="E683" s="29"/>
      <c r="F683" s="35"/>
      <c r="G683" s="671"/>
      <c r="H683" s="39"/>
      <c r="I683" s="39"/>
      <c r="J683" s="39"/>
      <c r="K683" s="191" t="s">
        <v>149</v>
      </c>
      <c r="L683" s="1056" t="s">
        <v>871</v>
      </c>
      <c r="M683" s="971" t="s">
        <v>871</v>
      </c>
    </row>
    <row r="684" spans="1:13">
      <c r="A684" s="12" t="s">
        <v>827</v>
      </c>
      <c r="B684" s="13"/>
      <c r="C684" s="13"/>
      <c r="D684" s="13"/>
      <c r="E684" s="29"/>
      <c r="F684" s="35"/>
      <c r="G684" s="671"/>
      <c r="H684" s="39"/>
      <c r="I684" s="39"/>
      <c r="J684" s="209" t="s">
        <v>289</v>
      </c>
      <c r="K684" s="191" t="s">
        <v>149</v>
      </c>
      <c r="L684" s="1056" t="s">
        <v>871</v>
      </c>
      <c r="M684" s="971" t="s">
        <v>871</v>
      </c>
    </row>
    <row r="685" spans="1:13">
      <c r="A685" s="12" t="s">
        <v>287</v>
      </c>
      <c r="B685" s="12"/>
      <c r="C685" s="12"/>
      <c r="D685" s="12"/>
      <c r="E685" s="206" t="s">
        <v>288</v>
      </c>
      <c r="F685" s="590" t="s">
        <v>908</v>
      </c>
      <c r="G685" s="274"/>
      <c r="H685" s="209">
        <v>20</v>
      </c>
      <c r="I685" s="210"/>
      <c r="J685" s="209" t="s">
        <v>308</v>
      </c>
      <c r="K685" s="191" t="s">
        <v>149</v>
      </c>
      <c r="L685" s="1056" t="s">
        <v>871</v>
      </c>
      <c r="M685" s="971" t="s">
        <v>871</v>
      </c>
    </row>
    <row r="686" spans="1:13">
      <c r="A686" s="12" t="s">
        <v>330</v>
      </c>
      <c r="B686" s="12"/>
      <c r="C686" s="12"/>
      <c r="D686" s="12"/>
      <c r="E686" s="206" t="s">
        <v>286</v>
      </c>
      <c r="F686" s="590" t="s">
        <v>908</v>
      </c>
      <c r="G686" s="274"/>
      <c r="H686" s="209">
        <v>20</v>
      </c>
      <c r="I686" s="210"/>
      <c r="J686" s="209" t="s">
        <v>308</v>
      </c>
      <c r="K686" s="191" t="s">
        <v>149</v>
      </c>
      <c r="L686" s="1056" t="s">
        <v>871</v>
      </c>
      <c r="M686" s="971" t="s">
        <v>871</v>
      </c>
    </row>
    <row r="687" spans="1:13">
      <c r="A687" s="12" t="s">
        <v>782</v>
      </c>
      <c r="B687" s="12"/>
      <c r="C687" s="12"/>
      <c r="D687" s="12"/>
      <c r="E687" s="206" t="s">
        <v>291</v>
      </c>
      <c r="F687" s="590" t="s">
        <v>908</v>
      </c>
      <c r="G687" s="274"/>
      <c r="H687" s="209">
        <v>40</v>
      </c>
      <c r="I687" s="210"/>
      <c r="J687" s="209" t="s">
        <v>308</v>
      </c>
      <c r="K687" s="191" t="s">
        <v>149</v>
      </c>
      <c r="L687" s="1056" t="s">
        <v>871</v>
      </c>
      <c r="M687" s="971" t="s">
        <v>871</v>
      </c>
    </row>
    <row r="688" spans="1:13">
      <c r="A688" s="12" t="s">
        <v>354</v>
      </c>
      <c r="B688" s="12"/>
      <c r="C688" s="12"/>
      <c r="D688" s="12"/>
      <c r="E688" s="206" t="s">
        <v>291</v>
      </c>
      <c r="F688" s="590" t="s">
        <v>908</v>
      </c>
      <c r="G688" s="274"/>
      <c r="H688" s="209">
        <v>40</v>
      </c>
      <c r="I688" s="210"/>
      <c r="J688" s="209" t="s">
        <v>308</v>
      </c>
      <c r="K688" s="191" t="s">
        <v>149</v>
      </c>
      <c r="L688" s="1056" t="s">
        <v>871</v>
      </c>
      <c r="M688" s="971" t="s">
        <v>871</v>
      </c>
    </row>
    <row r="689" spans="1:13">
      <c r="A689" s="12"/>
      <c r="B689" s="13"/>
      <c r="C689" s="13"/>
      <c r="D689" s="13"/>
      <c r="E689" s="256" t="s">
        <v>294</v>
      </c>
      <c r="F689" s="38"/>
      <c r="G689" s="671" t="s">
        <v>828</v>
      </c>
      <c r="I689" s="36" t="s">
        <v>829</v>
      </c>
      <c r="J689" s="36"/>
      <c r="K689" s="34"/>
      <c r="L689" s="1055"/>
    </row>
    <row r="690" spans="1:13">
      <c r="A690" s="12"/>
      <c r="B690" s="13"/>
      <c r="C690" s="13"/>
      <c r="D690" s="13"/>
      <c r="E690" s="256"/>
      <c r="F690" s="38"/>
      <c r="G690" s="421"/>
      <c r="H690" s="36"/>
      <c r="I690" s="36"/>
      <c r="J690" s="249"/>
      <c r="K690" s="34"/>
      <c r="L690" s="1055"/>
    </row>
    <row r="691" spans="1:13">
      <c r="A691" s="12" t="s">
        <v>355</v>
      </c>
      <c r="B691" s="12"/>
      <c r="C691" s="12"/>
      <c r="D691" s="12"/>
      <c r="E691" s="206" t="s">
        <v>301</v>
      </c>
      <c r="F691" s="207" t="s">
        <v>908</v>
      </c>
      <c r="G691" s="274"/>
      <c r="H691" s="209" t="s">
        <v>299</v>
      </c>
      <c r="I691" s="210"/>
      <c r="J691" s="209" t="s">
        <v>300</v>
      </c>
      <c r="K691" s="191" t="s">
        <v>149</v>
      </c>
      <c r="L691" s="1056" t="s">
        <v>871</v>
      </c>
      <c r="M691" s="971" t="s">
        <v>871</v>
      </c>
    </row>
    <row r="692" spans="1:13">
      <c r="A692" s="12" t="s">
        <v>764</v>
      </c>
      <c r="B692" s="12"/>
      <c r="C692" s="12"/>
      <c r="D692" s="12"/>
      <c r="E692" s="206" t="s">
        <v>303</v>
      </c>
      <c r="F692" s="207" t="s">
        <v>908</v>
      </c>
      <c r="G692" s="274"/>
      <c r="H692" s="209" t="s">
        <v>304</v>
      </c>
      <c r="I692" s="210"/>
      <c r="J692" s="209" t="s">
        <v>285</v>
      </c>
      <c r="K692" s="191" t="s">
        <v>149</v>
      </c>
      <c r="L692" s="1056" t="s">
        <v>871</v>
      </c>
      <c r="M692" s="971" t="s">
        <v>871</v>
      </c>
    </row>
    <row r="693" spans="1:13">
      <c r="A693" s="12" t="s">
        <v>783</v>
      </c>
      <c r="B693" s="12"/>
      <c r="C693" s="12"/>
      <c r="D693" s="12"/>
      <c r="E693" s="206" t="s">
        <v>306</v>
      </c>
      <c r="F693" s="207" t="s">
        <v>908</v>
      </c>
      <c r="G693" s="274"/>
      <c r="H693" s="209" t="s">
        <v>356</v>
      </c>
      <c r="I693" s="210"/>
      <c r="J693" s="209" t="s">
        <v>308</v>
      </c>
      <c r="K693" s="191" t="s">
        <v>149</v>
      </c>
      <c r="L693" s="1056" t="s">
        <v>871</v>
      </c>
      <c r="M693" s="971" t="s">
        <v>871</v>
      </c>
    </row>
    <row r="694" spans="1:13" ht="27" customHeight="1">
      <c r="A694" s="1113" t="s">
        <v>784</v>
      </c>
      <c r="B694" s="1113"/>
      <c r="C694" s="1113"/>
      <c r="D694" s="1114"/>
      <c r="E694" s="286" t="s">
        <v>306</v>
      </c>
      <c r="F694" s="207" t="s">
        <v>908</v>
      </c>
      <c r="G694" s="732"/>
      <c r="H694" s="282" t="s">
        <v>356</v>
      </c>
      <c r="I694" s="304"/>
      <c r="J694" s="282" t="s">
        <v>308</v>
      </c>
      <c r="K694" s="191" t="s">
        <v>149</v>
      </c>
      <c r="L694" s="1056" t="s">
        <v>871</v>
      </c>
      <c r="M694" s="971" t="s">
        <v>871</v>
      </c>
    </row>
    <row r="695" spans="1:13">
      <c r="A695" s="58" t="s">
        <v>357</v>
      </c>
      <c r="B695" s="13"/>
      <c r="C695" s="13"/>
      <c r="D695" s="13"/>
      <c r="E695" s="206" t="s">
        <v>358</v>
      </c>
      <c r="F695" s="207" t="s">
        <v>908</v>
      </c>
      <c r="G695" s="274"/>
      <c r="H695" s="209" t="s">
        <v>359</v>
      </c>
      <c r="I695" s="210"/>
      <c r="J695" s="209" t="s">
        <v>308</v>
      </c>
      <c r="K695" s="191" t="s">
        <v>149</v>
      </c>
      <c r="L695" s="1056" t="s">
        <v>871</v>
      </c>
      <c r="M695" s="971" t="s">
        <v>871</v>
      </c>
    </row>
    <row r="696" spans="1:13">
      <c r="A696" s="58" t="s">
        <v>765</v>
      </c>
      <c r="B696" s="13"/>
      <c r="C696" s="13"/>
      <c r="D696" s="13"/>
      <c r="E696" s="206" t="s">
        <v>306</v>
      </c>
      <c r="F696" s="207" t="s">
        <v>271</v>
      </c>
      <c r="G696" s="274"/>
      <c r="H696" s="209">
        <v>1</v>
      </c>
      <c r="I696" s="210"/>
      <c r="J696" s="209">
        <v>10000</v>
      </c>
      <c r="K696" s="191" t="s">
        <v>149</v>
      </c>
      <c r="L696" s="1056" t="s">
        <v>871</v>
      </c>
      <c r="M696" s="971" t="s">
        <v>871</v>
      </c>
    </row>
    <row r="697" spans="1:13">
      <c r="A697" s="58" t="s">
        <v>360</v>
      </c>
      <c r="B697" s="13"/>
      <c r="C697" s="13"/>
      <c r="D697" s="13"/>
      <c r="E697" s="463" t="s">
        <v>312</v>
      </c>
      <c r="F697" s="207" t="s">
        <v>271</v>
      </c>
      <c r="G697" s="274"/>
      <c r="H697" s="209">
        <v>1</v>
      </c>
      <c r="I697" s="210"/>
      <c r="J697" s="209"/>
      <c r="K697" s="191" t="s">
        <v>149</v>
      </c>
      <c r="L697" s="1056" t="s">
        <v>871</v>
      </c>
      <c r="M697" s="971" t="s">
        <v>871</v>
      </c>
    </row>
    <row r="698" spans="1:13" ht="25.5" customHeight="1">
      <c r="A698" s="24"/>
      <c r="B698" s="12"/>
      <c r="C698" s="12"/>
      <c r="D698" s="12"/>
      <c r="E698" s="1151" t="s">
        <v>658</v>
      </c>
      <c r="F698" s="1151"/>
      <c r="G698" s="1151"/>
      <c r="H698" s="1151"/>
      <c r="I698" s="1151"/>
      <c r="J698" s="1151"/>
      <c r="K698" s="1151"/>
      <c r="L698" s="1055"/>
    </row>
    <row r="699" spans="1:13" ht="25.5" customHeight="1">
      <c r="A699" s="13"/>
      <c r="B699" s="13"/>
      <c r="C699" s="13"/>
      <c r="D699" s="13"/>
      <c r="E699" s="1182" t="s">
        <v>873</v>
      </c>
      <c r="F699" s="1182"/>
      <c r="G699" s="1182"/>
      <c r="H699" s="1182"/>
      <c r="I699" s="1182"/>
      <c r="J699" s="1182"/>
      <c r="K699" s="1182"/>
      <c r="L699" s="1055"/>
    </row>
    <row r="700" spans="1:13" ht="25.5" customHeight="1">
      <c r="A700" s="13"/>
      <c r="B700" s="13"/>
      <c r="C700" s="13"/>
      <c r="D700" s="13"/>
      <c r="E700" s="1182" t="s">
        <v>874</v>
      </c>
      <c r="F700" s="1182"/>
      <c r="G700" s="1182"/>
      <c r="H700" s="1182"/>
      <c r="I700" s="1182"/>
      <c r="J700" s="1182"/>
      <c r="K700" s="1182"/>
      <c r="L700" s="1055"/>
    </row>
    <row r="701" spans="1:13">
      <c r="A701" s="13"/>
      <c r="B701" s="13"/>
      <c r="C701" s="13"/>
      <c r="D701" s="13"/>
      <c r="E701" s="29"/>
      <c r="F701" s="35"/>
      <c r="G701" s="671"/>
      <c r="H701" s="39"/>
      <c r="I701" s="39"/>
      <c r="J701" s="39"/>
      <c r="K701" s="173"/>
      <c r="L701" s="1055"/>
    </row>
    <row r="702" spans="1:13">
      <c r="A702" s="21" t="s">
        <v>361</v>
      </c>
      <c r="B702" s="13"/>
      <c r="C702" s="13"/>
      <c r="D702" s="13"/>
      <c r="E702" s="29"/>
      <c r="F702" s="35"/>
      <c r="G702" s="671"/>
      <c r="H702" s="39"/>
      <c r="I702" s="39"/>
      <c r="J702" s="39"/>
      <c r="K702" s="173"/>
      <c r="L702" s="1055"/>
    </row>
    <row r="703" spans="1:13">
      <c r="A703" s="12" t="s">
        <v>362</v>
      </c>
      <c r="B703" s="13"/>
      <c r="C703" s="13"/>
      <c r="D703" s="13"/>
      <c r="E703" s="286" t="s">
        <v>89</v>
      </c>
      <c r="F703" s="207" t="s">
        <v>240</v>
      </c>
      <c r="G703" s="274"/>
      <c r="H703" s="210" t="s">
        <v>654</v>
      </c>
      <c r="I703" s="210"/>
      <c r="J703" s="209">
        <v>1</v>
      </c>
      <c r="K703" s="191" t="s">
        <v>149</v>
      </c>
      <c r="L703" s="1056" t="s">
        <v>871</v>
      </c>
      <c r="M703" s="971" t="s">
        <v>871</v>
      </c>
    </row>
    <row r="704" spans="1:13">
      <c r="A704" s="12" t="s">
        <v>247</v>
      </c>
      <c r="B704" s="13"/>
      <c r="C704" s="13"/>
      <c r="D704" s="13"/>
      <c r="E704" s="286" t="s">
        <v>248</v>
      </c>
      <c r="F704" s="207" t="s">
        <v>237</v>
      </c>
      <c r="G704" s="274"/>
      <c r="H704" s="210" t="s">
        <v>654</v>
      </c>
      <c r="I704" s="210"/>
      <c r="J704" s="209">
        <v>1</v>
      </c>
      <c r="K704" s="191" t="s">
        <v>149</v>
      </c>
      <c r="L704" s="1056" t="s">
        <v>871</v>
      </c>
      <c r="M704" s="971" t="s">
        <v>871</v>
      </c>
    </row>
    <row r="705" spans="1:13">
      <c r="A705" s="12"/>
      <c r="B705" s="13"/>
      <c r="C705" s="13"/>
      <c r="D705" s="13"/>
      <c r="E705" s="202"/>
      <c r="F705" s="256"/>
      <c r="G705" s="279"/>
      <c r="H705" s="249"/>
      <c r="I705" s="491"/>
      <c r="J705" s="249"/>
      <c r="K705" s="34"/>
      <c r="L705" s="1055"/>
    </row>
    <row r="706" spans="1:13">
      <c r="A706" s="21" t="s">
        <v>363</v>
      </c>
      <c r="B706" s="13"/>
      <c r="C706" s="13"/>
      <c r="D706" s="13"/>
      <c r="E706" s="29"/>
      <c r="F706" s="35"/>
      <c r="G706" s="671"/>
      <c r="H706" s="39"/>
      <c r="I706" s="39"/>
      <c r="J706" s="39"/>
      <c r="K706" s="173"/>
      <c r="L706" s="1055"/>
    </row>
    <row r="707" spans="1:13">
      <c r="A707" s="21" t="s">
        <v>364</v>
      </c>
      <c r="B707" s="13"/>
      <c r="C707" s="13"/>
      <c r="D707" s="13"/>
      <c r="E707" s="29"/>
      <c r="F707" s="256"/>
      <c r="G707" s="421"/>
      <c r="H707" s="249"/>
      <c r="I707" s="249"/>
      <c r="J707" s="249"/>
      <c r="K707" s="34"/>
      <c r="L707" s="1055"/>
    </row>
    <row r="708" spans="1:13">
      <c r="A708" s="21" t="s">
        <v>365</v>
      </c>
      <c r="B708" s="13"/>
      <c r="C708" s="13"/>
      <c r="D708" s="13"/>
      <c r="E708" s="29"/>
      <c r="F708" s="35"/>
      <c r="G708" s="671"/>
      <c r="H708" s="39"/>
      <c r="I708" s="39"/>
      <c r="J708" s="39"/>
      <c r="K708" s="173"/>
      <c r="L708" s="1055"/>
    </row>
    <row r="709" spans="1:13">
      <c r="A709" s="58" t="s">
        <v>366</v>
      </c>
      <c r="B709" s="13"/>
      <c r="C709" s="13"/>
      <c r="D709" s="13"/>
      <c r="E709" s="206" t="s">
        <v>367</v>
      </c>
      <c r="F709" s="207" t="s">
        <v>322</v>
      </c>
      <c r="G709" s="208">
        <v>1</v>
      </c>
      <c r="H709" s="209" t="s">
        <v>221</v>
      </c>
      <c r="I709" s="210"/>
      <c r="J709" s="209"/>
      <c r="K709" s="191">
        <v>1</v>
      </c>
      <c r="L709" s="983"/>
      <c r="M709" s="971">
        <f>+K709*L709</f>
        <v>0</v>
      </c>
    </row>
    <row r="710" spans="1:13">
      <c r="A710" s="58" t="s">
        <v>368</v>
      </c>
      <c r="B710" s="12"/>
      <c r="C710" s="12"/>
      <c r="D710" s="12"/>
      <c r="E710" s="206" t="s">
        <v>367</v>
      </c>
      <c r="F710" s="207" t="s">
        <v>322</v>
      </c>
      <c r="G710" s="208">
        <v>1</v>
      </c>
      <c r="H710" s="209" t="s">
        <v>221</v>
      </c>
      <c r="I710" s="210"/>
      <c r="J710" s="209"/>
      <c r="K710" s="191">
        <v>1</v>
      </c>
      <c r="L710" s="983"/>
      <c r="M710" s="971">
        <f>+K710*L710</f>
        <v>0</v>
      </c>
    </row>
    <row r="711" spans="1:13">
      <c r="A711" s="58" t="s">
        <v>369</v>
      </c>
      <c r="B711" s="12"/>
      <c r="C711" s="12"/>
      <c r="D711" s="12"/>
      <c r="E711" s="206" t="s">
        <v>367</v>
      </c>
      <c r="F711" s="207" t="s">
        <v>322</v>
      </c>
      <c r="G711" s="208">
        <v>1</v>
      </c>
      <c r="H711" s="209" t="s">
        <v>221</v>
      </c>
      <c r="I711" s="210"/>
      <c r="J711" s="209"/>
      <c r="K711" s="191">
        <v>1</v>
      </c>
      <c r="L711" s="983"/>
      <c r="M711" s="971">
        <f>+K711*L711</f>
        <v>0</v>
      </c>
    </row>
    <row r="712" spans="1:13">
      <c r="A712" s="58" t="s">
        <v>370</v>
      </c>
      <c r="B712" s="12"/>
      <c r="C712" s="12"/>
      <c r="D712" s="12"/>
      <c r="E712" s="206" t="s">
        <v>367</v>
      </c>
      <c r="F712" s="207" t="s">
        <v>322</v>
      </c>
      <c r="G712" s="208">
        <v>1</v>
      </c>
      <c r="H712" s="209" t="s">
        <v>221</v>
      </c>
      <c r="I712" s="210"/>
      <c r="J712" s="209"/>
      <c r="K712" s="191">
        <v>1</v>
      </c>
      <c r="L712" s="988"/>
      <c r="M712" s="975">
        <f>+K712*L712</f>
        <v>0</v>
      </c>
    </row>
    <row r="713" spans="1:13">
      <c r="A713" s="13"/>
      <c r="B713" s="13"/>
      <c r="C713" s="13"/>
      <c r="D713" s="13"/>
      <c r="E713" s="29"/>
      <c r="F713" s="308" t="s">
        <v>371</v>
      </c>
      <c r="G713" s="719"/>
      <c r="H713" s="270"/>
      <c r="I713" s="468"/>
      <c r="J713" s="270"/>
      <c r="K713" s="271" t="s">
        <v>93</v>
      </c>
      <c r="L713" s="1057"/>
      <c r="M713" s="972"/>
    </row>
    <row r="714" spans="1:13">
      <c r="A714" s="21" t="s">
        <v>372</v>
      </c>
      <c r="B714" s="13"/>
      <c r="C714" s="13"/>
      <c r="D714" s="13"/>
      <c r="E714" s="29"/>
      <c r="F714" s="35"/>
      <c r="G714" s="671"/>
      <c r="H714" s="39"/>
      <c r="I714" s="36" t="s">
        <v>93</v>
      </c>
      <c r="J714" s="39"/>
      <c r="K714" s="173" t="s">
        <v>93</v>
      </c>
      <c r="L714" s="1055"/>
    </row>
    <row r="715" spans="1:13">
      <c r="A715" s="58" t="s">
        <v>366</v>
      </c>
      <c r="B715" s="13"/>
      <c r="C715" s="13"/>
      <c r="D715" s="13"/>
      <c r="E715" s="206" t="s">
        <v>367</v>
      </c>
      <c r="F715" s="207" t="s">
        <v>322</v>
      </c>
      <c r="G715" s="208">
        <v>1</v>
      </c>
      <c r="H715" s="209" t="s">
        <v>221</v>
      </c>
      <c r="I715" s="210"/>
      <c r="J715" s="209"/>
      <c r="K715" s="191">
        <v>4</v>
      </c>
      <c r="L715" s="983"/>
      <c r="M715" s="971">
        <f>+K715*L715</f>
        <v>0</v>
      </c>
    </row>
    <row r="716" spans="1:13">
      <c r="A716" s="58" t="s">
        <v>368</v>
      </c>
      <c r="B716" s="13"/>
      <c r="C716" s="13"/>
      <c r="D716" s="13"/>
      <c r="E716" s="206" t="s">
        <v>367</v>
      </c>
      <c r="F716" s="207" t="s">
        <v>322</v>
      </c>
      <c r="G716" s="208">
        <v>1</v>
      </c>
      <c r="H716" s="209" t="s">
        <v>221</v>
      </c>
      <c r="I716" s="210"/>
      <c r="J716" s="209" t="s">
        <v>308</v>
      </c>
      <c r="K716" s="191">
        <v>4</v>
      </c>
      <c r="L716" s="983"/>
      <c r="M716" s="971">
        <f>+K716*L716</f>
        <v>0</v>
      </c>
    </row>
    <row r="717" spans="1:13">
      <c r="A717" s="58" t="s">
        <v>369</v>
      </c>
      <c r="B717" s="13"/>
      <c r="C717" s="13"/>
      <c r="D717" s="13"/>
      <c r="E717" s="206" t="s">
        <v>367</v>
      </c>
      <c r="F717" s="207" t="s">
        <v>322</v>
      </c>
      <c r="G717" s="208">
        <v>1</v>
      </c>
      <c r="H717" s="209" t="s">
        <v>289</v>
      </c>
      <c r="I717" s="210"/>
      <c r="J717" s="209" t="s">
        <v>308</v>
      </c>
      <c r="K717" s="191">
        <v>4</v>
      </c>
      <c r="L717" s="983"/>
      <c r="M717" s="971">
        <f>+K717*L717</f>
        <v>0</v>
      </c>
    </row>
    <row r="718" spans="1:13">
      <c r="A718" s="58" t="s">
        <v>370</v>
      </c>
      <c r="B718" s="13"/>
      <c r="C718" s="13"/>
      <c r="D718" s="13"/>
      <c r="E718" s="206" t="s">
        <v>367</v>
      </c>
      <c r="F718" s="207" t="s">
        <v>322</v>
      </c>
      <c r="G718" s="208">
        <v>1</v>
      </c>
      <c r="H718" s="209" t="s">
        <v>289</v>
      </c>
      <c r="I718" s="210"/>
      <c r="J718" s="209" t="s">
        <v>308</v>
      </c>
      <c r="K718" s="191">
        <v>4</v>
      </c>
      <c r="L718" s="983"/>
      <c r="M718" s="971">
        <f>+K718*L718</f>
        <v>0</v>
      </c>
    </row>
    <row r="719" spans="1:13">
      <c r="A719" s="58" t="s">
        <v>373</v>
      </c>
      <c r="B719" s="13"/>
      <c r="C719" s="13"/>
      <c r="D719" s="13"/>
      <c r="E719" s="206" t="s">
        <v>367</v>
      </c>
      <c r="F719" s="207" t="s">
        <v>322</v>
      </c>
      <c r="G719" s="208">
        <v>1</v>
      </c>
      <c r="H719" s="209" t="s">
        <v>289</v>
      </c>
      <c r="I719" s="210"/>
      <c r="J719" s="209" t="s">
        <v>308</v>
      </c>
      <c r="K719" s="191">
        <v>4</v>
      </c>
      <c r="L719" s="983"/>
      <c r="M719" s="971">
        <f>+K719*L719</f>
        <v>0</v>
      </c>
    </row>
    <row r="720" spans="1:13">
      <c r="A720" s="13"/>
      <c r="B720" s="13"/>
      <c r="C720" s="13"/>
      <c r="D720" s="13"/>
      <c r="E720" s="1183" t="s">
        <v>374</v>
      </c>
      <c r="F720" s="1183"/>
      <c r="G720" s="1183"/>
      <c r="H720" s="1183"/>
      <c r="I720" s="1183"/>
      <c r="J720" s="1183"/>
      <c r="K720" s="1183"/>
      <c r="L720" s="1055"/>
    </row>
    <row r="721" spans="1:13">
      <c r="A721" s="13"/>
      <c r="B721" s="13"/>
      <c r="C721" s="13"/>
      <c r="D721" s="13"/>
      <c r="E721" s="1184" t="s">
        <v>375</v>
      </c>
      <c r="F721" s="1184"/>
      <c r="G721" s="1184"/>
      <c r="H721" s="1184"/>
      <c r="I721" s="1184"/>
      <c r="J721" s="1184"/>
      <c r="K721" s="1184"/>
      <c r="L721" s="1055"/>
    </row>
    <row r="722" spans="1:13">
      <c r="A722" s="13"/>
      <c r="B722" s="13"/>
      <c r="C722" s="13"/>
      <c r="D722" s="13"/>
      <c r="E722" s="1184" t="s">
        <v>376</v>
      </c>
      <c r="F722" s="1184"/>
      <c r="G722" s="1184"/>
      <c r="H722" s="1184"/>
      <c r="I722" s="1184"/>
      <c r="J722" s="1184"/>
      <c r="K722" s="1184"/>
      <c r="L722" s="1055"/>
    </row>
    <row r="723" spans="1:13">
      <c r="A723" s="59" t="s">
        <v>377</v>
      </c>
      <c r="B723" s="13"/>
      <c r="C723" s="13"/>
      <c r="D723" s="13"/>
      <c r="E723" s="29"/>
      <c r="F723" s="256"/>
      <c r="G723" s="421"/>
      <c r="H723" s="249"/>
      <c r="I723" s="249"/>
      <c r="J723" s="249"/>
      <c r="K723" s="34"/>
      <c r="L723" s="1055"/>
    </row>
    <row r="724" spans="1:13" ht="36" customHeight="1">
      <c r="A724" s="1113" t="s">
        <v>659</v>
      </c>
      <c r="B724" s="1113"/>
      <c r="C724" s="1113"/>
      <c r="D724" s="1113"/>
      <c r="E724" s="1113"/>
      <c r="F724" s="1113"/>
      <c r="G724" s="1113"/>
      <c r="H724" s="1113"/>
      <c r="I724" s="1113"/>
      <c r="J724" s="1113"/>
      <c r="K724" s="1113"/>
      <c r="L724" s="1055"/>
    </row>
    <row r="725" spans="1:13" s="95" customFormat="1" ht="17.25" customHeight="1">
      <c r="A725" s="681"/>
      <c r="B725" s="681"/>
      <c r="C725" s="681"/>
      <c r="D725" s="681"/>
      <c r="E725" s="681"/>
      <c r="F725" s="681"/>
      <c r="G725" s="681"/>
      <c r="H725" s="681"/>
      <c r="I725" s="681"/>
      <c r="J725" s="681"/>
      <c r="K725" s="681"/>
      <c r="L725" s="1055"/>
      <c r="M725" s="973"/>
    </row>
    <row r="726" spans="1:13" ht="15" thickBot="1">
      <c r="A726" s="12"/>
      <c r="B726" s="13"/>
      <c r="C726" s="13"/>
      <c r="D726" s="13"/>
      <c r="E726" s="29"/>
      <c r="F726" s="256"/>
      <c r="G726" s="421"/>
      <c r="H726" s="249"/>
      <c r="I726" s="1103" t="s">
        <v>273</v>
      </c>
      <c r="J726" s="1103"/>
      <c r="K726" s="1103"/>
      <c r="L726" s="1099">
        <f>SUM(M619:M719)</f>
        <v>0</v>
      </c>
      <c r="M726" s="1100"/>
    </row>
    <row r="727" spans="1:13" s="95" customFormat="1">
      <c r="A727" s="12"/>
      <c r="B727" s="13"/>
      <c r="C727" s="13"/>
      <c r="D727" s="13"/>
      <c r="E727" s="29"/>
      <c r="F727" s="256"/>
      <c r="G727" s="421"/>
      <c r="H727" s="249"/>
      <c r="I727" s="1015"/>
      <c r="J727" s="1015"/>
      <c r="K727" s="1015"/>
      <c r="L727" s="1054"/>
      <c r="M727" s="991"/>
    </row>
    <row r="728" spans="1:13">
      <c r="A728" s="21" t="s">
        <v>378</v>
      </c>
      <c r="B728" s="13"/>
      <c r="C728" s="13"/>
      <c r="D728" s="13"/>
      <c r="E728" s="202"/>
      <c r="F728" s="256"/>
      <c r="G728" s="279"/>
      <c r="H728" s="249"/>
      <c r="I728" s="491"/>
      <c r="J728" s="250"/>
      <c r="K728" s="34"/>
      <c r="L728" s="1055"/>
    </row>
    <row r="729" spans="1:13">
      <c r="A729" s="21" t="s">
        <v>379</v>
      </c>
      <c r="B729" s="13"/>
      <c r="C729" s="13"/>
      <c r="D729" s="13"/>
      <c r="E729" s="202"/>
      <c r="F729" s="256"/>
      <c r="G729" s="279"/>
      <c r="H729" s="249"/>
      <c r="I729" s="491"/>
      <c r="J729" s="250"/>
      <c r="K729" s="34"/>
      <c r="L729" s="1055"/>
    </row>
    <row r="730" spans="1:13">
      <c r="A730" s="21" t="s">
        <v>380</v>
      </c>
      <c r="B730" s="13"/>
      <c r="C730" s="13"/>
      <c r="D730" s="13"/>
      <c r="E730" s="202"/>
      <c r="F730" s="256"/>
      <c r="G730" s="279"/>
      <c r="H730" s="249"/>
      <c r="I730" s="491"/>
      <c r="J730" s="250"/>
      <c r="K730" s="34"/>
      <c r="L730" s="1055"/>
    </row>
    <row r="731" spans="1:13" ht="27.75" customHeight="1">
      <c r="A731" s="1113" t="s">
        <v>698</v>
      </c>
      <c r="B731" s="1113"/>
      <c r="C731" s="1113"/>
      <c r="D731" s="1114"/>
      <c r="E731" s="286" t="s">
        <v>381</v>
      </c>
      <c r="F731" s="601" t="s">
        <v>148</v>
      </c>
      <c r="G731" s="732">
        <v>3717.67</v>
      </c>
      <c r="H731" s="1105" t="s">
        <v>646</v>
      </c>
      <c r="I731" s="1106"/>
      <c r="J731" s="602" t="s">
        <v>382</v>
      </c>
      <c r="K731" s="736">
        <v>37</v>
      </c>
      <c r="L731" s="987"/>
      <c r="M731" s="971">
        <f>+K731*L731</f>
        <v>0</v>
      </c>
    </row>
    <row r="732" spans="1:13">
      <c r="A732" s="12" t="s">
        <v>383</v>
      </c>
      <c r="B732" s="13"/>
      <c r="C732" s="13"/>
      <c r="D732" s="13"/>
      <c r="E732" s="206"/>
      <c r="F732" s="302" t="s">
        <v>148</v>
      </c>
      <c r="G732" s="732">
        <v>3717.67</v>
      </c>
      <c r="H732" s="1107" t="s">
        <v>646</v>
      </c>
      <c r="I732" s="1108"/>
      <c r="J732" s="603" t="s">
        <v>382</v>
      </c>
      <c r="K732" s="736">
        <v>37</v>
      </c>
      <c r="L732" s="987"/>
      <c r="M732" s="971">
        <f>+K732*L732</f>
        <v>0</v>
      </c>
    </row>
    <row r="733" spans="1:13" ht="24.75" customHeight="1">
      <c r="A733" s="1147" t="s">
        <v>696</v>
      </c>
      <c r="B733" s="1148"/>
      <c r="C733" s="1148"/>
      <c r="D733" s="1149"/>
      <c r="E733" s="286" t="s">
        <v>381</v>
      </c>
      <c r="F733" s="207" t="s">
        <v>148</v>
      </c>
      <c r="G733" s="732">
        <v>3717.67</v>
      </c>
      <c r="H733" s="1105" t="s">
        <v>646</v>
      </c>
      <c r="I733" s="1106"/>
      <c r="J733" s="282" t="s">
        <v>382</v>
      </c>
      <c r="K733" s="736">
        <v>37</v>
      </c>
      <c r="L733" s="987"/>
      <c r="M733" s="971">
        <f>+K733*L733</f>
        <v>0</v>
      </c>
    </row>
    <row r="734" spans="1:13" ht="25.5" customHeight="1">
      <c r="A734" s="1113" t="s">
        <v>697</v>
      </c>
      <c r="B734" s="1113"/>
      <c r="C734" s="1113"/>
      <c r="D734" s="1114"/>
      <c r="E734" s="286"/>
      <c r="F734" s="207" t="s">
        <v>384</v>
      </c>
      <c r="G734" s="729"/>
      <c r="H734" s="1105" t="s">
        <v>646</v>
      </c>
      <c r="I734" s="1106"/>
      <c r="J734" s="282" t="s">
        <v>385</v>
      </c>
      <c r="K734" s="190" t="s">
        <v>149</v>
      </c>
      <c r="L734" s="1056" t="s">
        <v>871</v>
      </c>
      <c r="M734" s="971" t="s">
        <v>871</v>
      </c>
    </row>
    <row r="735" spans="1:13">
      <c r="A735" s="12" t="s">
        <v>652</v>
      </c>
      <c r="B735" s="30"/>
      <c r="C735" s="13"/>
      <c r="D735" s="13"/>
      <c r="E735" s="202"/>
      <c r="F735" s="38"/>
      <c r="G735" s="421"/>
      <c r="H735" s="38"/>
      <c r="I735" s="38"/>
      <c r="J735" s="38"/>
      <c r="K735" s="251"/>
      <c r="L735" s="1055"/>
    </row>
    <row r="736" spans="1:13">
      <c r="A736" s="21" t="s">
        <v>386</v>
      </c>
      <c r="B736" s="13"/>
      <c r="C736" s="13"/>
      <c r="D736" s="13"/>
      <c r="E736" s="202"/>
      <c r="F736" s="36"/>
      <c r="G736" s="671"/>
      <c r="H736" s="36"/>
      <c r="I736" s="36"/>
      <c r="J736" s="36"/>
      <c r="K736" s="173"/>
      <c r="L736" s="1055"/>
    </row>
    <row r="737" spans="1:13">
      <c r="A737" s="12" t="s">
        <v>387</v>
      </c>
      <c r="B737" s="13"/>
      <c r="C737" s="13"/>
      <c r="D737" s="13"/>
      <c r="E737" s="206" t="s">
        <v>388</v>
      </c>
      <c r="F737" s="206" t="s">
        <v>831</v>
      </c>
      <c r="G737" s="737"/>
      <c r="H737" s="605">
        <v>150</v>
      </c>
      <c r="I737" s="605"/>
      <c r="J737" s="605">
        <v>450</v>
      </c>
      <c r="K737" s="191" t="s">
        <v>149</v>
      </c>
      <c r="L737" s="1056" t="s">
        <v>871</v>
      </c>
      <c r="M737" s="971" t="s">
        <v>871</v>
      </c>
    </row>
    <row r="738" spans="1:13">
      <c r="A738" s="60"/>
      <c r="B738" s="13"/>
      <c r="C738" s="13"/>
      <c r="D738" s="13"/>
      <c r="E738" s="468" t="s">
        <v>660</v>
      </c>
      <c r="G738" s="719"/>
      <c r="H738" s="468"/>
      <c r="I738" s="468"/>
      <c r="J738" s="468"/>
      <c r="K738" s="271"/>
      <c r="L738" s="1055"/>
    </row>
    <row r="739" spans="1:13">
      <c r="A739" s="61"/>
      <c r="B739" s="13"/>
      <c r="C739" s="13"/>
      <c r="D739" s="13"/>
      <c r="E739" s="202"/>
      <c r="F739" s="36" t="s">
        <v>652</v>
      </c>
      <c r="G739" s="671"/>
      <c r="H739" s="36"/>
      <c r="I739" s="36"/>
      <c r="J739" s="36"/>
      <c r="K739" s="173"/>
      <c r="L739" s="1055"/>
    </row>
    <row r="740" spans="1:13">
      <c r="A740" s="21" t="s">
        <v>389</v>
      </c>
      <c r="B740" s="13"/>
      <c r="C740" s="13"/>
      <c r="D740" s="13"/>
      <c r="E740" s="202"/>
      <c r="F740" s="38"/>
      <c r="G740" s="421"/>
      <c r="H740" s="38"/>
      <c r="I740" s="38"/>
      <c r="J740" s="38"/>
      <c r="K740" s="34"/>
      <c r="L740" s="1055"/>
    </row>
    <row r="741" spans="1:13">
      <c r="A741" s="24"/>
      <c r="B741" s="13"/>
      <c r="C741" s="13"/>
      <c r="D741" s="13"/>
      <c r="E741" s="202"/>
      <c r="F741" s="195"/>
      <c r="G741" s="722"/>
      <c r="H741" s="195"/>
      <c r="I741" s="195"/>
      <c r="J741" s="195"/>
      <c r="K741" s="173"/>
      <c r="L741" s="1055"/>
    </row>
    <row r="742" spans="1:13">
      <c r="A742" s="12" t="s">
        <v>390</v>
      </c>
      <c r="B742" s="13"/>
      <c r="C742" s="13"/>
      <c r="D742" s="13"/>
      <c r="E742" s="206" t="s">
        <v>391</v>
      </c>
      <c r="F742" s="291" t="s">
        <v>148</v>
      </c>
      <c r="G742" s="726">
        <v>51.21</v>
      </c>
      <c r="H742" s="1107" t="s">
        <v>646</v>
      </c>
      <c r="I742" s="1108"/>
      <c r="J742" s="291">
        <v>40</v>
      </c>
      <c r="K742" s="191">
        <v>2</v>
      </c>
      <c r="L742" s="987"/>
      <c r="M742" s="971">
        <f>+K742*L742</f>
        <v>0</v>
      </c>
    </row>
    <row r="743" spans="1:13">
      <c r="A743" s="24" t="s">
        <v>686</v>
      </c>
      <c r="B743" s="13"/>
      <c r="C743" s="13"/>
      <c r="D743" s="13"/>
      <c r="E743" s="206"/>
      <c r="F743" s="291" t="s">
        <v>148</v>
      </c>
      <c r="G743" s="726">
        <v>51.21</v>
      </c>
      <c r="H743" s="1107" t="s">
        <v>646</v>
      </c>
      <c r="I743" s="1108"/>
      <c r="J743" s="291">
        <v>40</v>
      </c>
      <c r="K743" s="191">
        <v>2</v>
      </c>
      <c r="L743" s="987"/>
      <c r="M743" s="971">
        <f>+K743*L743</f>
        <v>0</v>
      </c>
    </row>
    <row r="744" spans="1:13" ht="27" customHeight="1">
      <c r="A744" s="1215" t="s">
        <v>696</v>
      </c>
      <c r="B744" s="1204"/>
      <c r="C744" s="1204"/>
      <c r="D744" s="1205"/>
      <c r="E744" s="286" t="s">
        <v>392</v>
      </c>
      <c r="F744" s="207" t="s">
        <v>148</v>
      </c>
      <c r="G744" s="726">
        <v>51.21</v>
      </c>
      <c r="H744" s="1105" t="s">
        <v>646</v>
      </c>
      <c r="I744" s="1106"/>
      <c r="J744" s="207">
        <v>40</v>
      </c>
      <c r="K744" s="190">
        <v>2</v>
      </c>
      <c r="L744" s="987"/>
      <c r="M744" s="971">
        <f>+K744*L744</f>
        <v>0</v>
      </c>
    </row>
    <row r="745" spans="1:13">
      <c r="A745" s="63"/>
      <c r="B745" s="13"/>
      <c r="C745" s="13"/>
      <c r="D745" s="13"/>
      <c r="E745" s="202"/>
      <c r="F745" s="38"/>
      <c r="G745" s="421"/>
      <c r="H745" s="38"/>
      <c r="I745" s="38"/>
      <c r="J745" s="38"/>
      <c r="K745" s="34"/>
      <c r="L745" s="1055"/>
    </row>
    <row r="746" spans="1:13">
      <c r="A746" s="21" t="s">
        <v>393</v>
      </c>
      <c r="B746" s="13"/>
      <c r="C746" s="13"/>
      <c r="D746" s="13"/>
      <c r="E746" s="202"/>
      <c r="F746" s="38"/>
      <c r="G746" s="421"/>
      <c r="H746" s="38"/>
      <c r="I746" s="38"/>
      <c r="J746" s="38"/>
      <c r="K746" s="34"/>
      <c r="L746" s="1055"/>
    </row>
    <row r="747" spans="1:13">
      <c r="A747" s="21" t="s">
        <v>394</v>
      </c>
      <c r="B747" s="13"/>
      <c r="C747" s="13"/>
      <c r="D747" s="13"/>
      <c r="E747" s="202"/>
      <c r="F747" s="195"/>
      <c r="G747" s="722"/>
      <c r="H747" s="195"/>
      <c r="I747" s="195"/>
      <c r="J747" s="195"/>
      <c r="K747" s="173"/>
      <c r="L747" s="1055"/>
    </row>
    <row r="748" spans="1:13">
      <c r="A748" s="42"/>
      <c r="B748" s="12"/>
      <c r="C748" s="12"/>
      <c r="D748" s="12"/>
      <c r="E748" s="202"/>
      <c r="F748" s="38"/>
      <c r="G748" s="421"/>
      <c r="H748" s="38"/>
      <c r="I748" s="38"/>
      <c r="J748" s="249"/>
      <c r="K748" s="251"/>
      <c r="L748" s="1055"/>
    </row>
    <row r="749" spans="1:13" ht="27.75" customHeight="1">
      <c r="A749" s="1113" t="s">
        <v>695</v>
      </c>
      <c r="B749" s="1113"/>
      <c r="C749" s="1113"/>
      <c r="D749" s="1114"/>
      <c r="E749" s="286" t="s">
        <v>395</v>
      </c>
      <c r="F749" s="435" t="s">
        <v>396</v>
      </c>
      <c r="G749" s="729"/>
      <c r="H749" s="1105" t="s">
        <v>646</v>
      </c>
      <c r="I749" s="1106"/>
      <c r="J749" s="496">
        <v>1</v>
      </c>
      <c r="K749" s="190">
        <v>1</v>
      </c>
      <c r="L749" s="987"/>
      <c r="M749" s="971">
        <f>+K749*L749</f>
        <v>0</v>
      </c>
    </row>
    <row r="750" spans="1:13">
      <c r="A750" s="12" t="s">
        <v>398</v>
      </c>
      <c r="B750" s="65"/>
      <c r="C750" s="12"/>
      <c r="D750" s="12"/>
      <c r="E750" s="206" t="s">
        <v>399</v>
      </c>
      <c r="F750" s="566" t="s">
        <v>271</v>
      </c>
      <c r="G750" s="726">
        <v>1</v>
      </c>
      <c r="H750" s="1107" t="s">
        <v>646</v>
      </c>
      <c r="I750" s="1108"/>
      <c r="J750" s="493">
        <v>1</v>
      </c>
      <c r="K750" s="191">
        <v>1</v>
      </c>
      <c r="L750" s="987"/>
      <c r="M750" s="971">
        <f>+K750*L750</f>
        <v>0</v>
      </c>
    </row>
    <row r="751" spans="1:13">
      <c r="A751" s="12" t="s">
        <v>850</v>
      </c>
      <c r="B751" s="12"/>
      <c r="C751" s="12"/>
      <c r="D751" s="12"/>
      <c r="E751" s="206" t="s">
        <v>400</v>
      </c>
      <c r="F751" s="566" t="s">
        <v>271</v>
      </c>
      <c r="G751" s="726">
        <v>1</v>
      </c>
      <c r="H751" s="1107" t="s">
        <v>646</v>
      </c>
      <c r="I751" s="1108"/>
      <c r="J751" s="493">
        <v>1</v>
      </c>
      <c r="K751" s="191">
        <v>1</v>
      </c>
      <c r="L751" s="987"/>
      <c r="M751" s="971">
        <f>+K751*L751</f>
        <v>0</v>
      </c>
    </row>
    <row r="752" spans="1:13">
      <c r="A752" s="12" t="s">
        <v>851</v>
      </c>
      <c r="B752" s="12"/>
      <c r="C752" s="12"/>
      <c r="D752" s="12"/>
      <c r="E752" s="210" t="s">
        <v>654</v>
      </c>
      <c r="F752" s="566" t="s">
        <v>271</v>
      </c>
      <c r="G752" s="726">
        <v>1</v>
      </c>
      <c r="H752" s="1107" t="s">
        <v>646</v>
      </c>
      <c r="I752" s="1108"/>
      <c r="J752" s="493">
        <v>1</v>
      </c>
      <c r="K752" s="191">
        <v>1</v>
      </c>
      <c r="L752" s="987"/>
      <c r="M752" s="971">
        <f>+K752*L752</f>
        <v>0</v>
      </c>
    </row>
    <row r="753" spans="1:13">
      <c r="A753" s="66"/>
      <c r="B753" s="13"/>
      <c r="C753" s="13"/>
      <c r="D753" s="13"/>
      <c r="E753" s="202"/>
      <c r="F753" s="36"/>
      <c r="G753" s="671"/>
      <c r="H753" s="39"/>
      <c r="I753" s="38"/>
      <c r="J753" s="608"/>
      <c r="K753" s="980"/>
      <c r="L753" s="1055"/>
    </row>
    <row r="754" spans="1:13">
      <c r="A754" s="21" t="s">
        <v>401</v>
      </c>
      <c r="B754" s="13"/>
      <c r="C754" s="13"/>
      <c r="D754" s="13"/>
      <c r="E754" s="202"/>
      <c r="F754" s="193"/>
      <c r="G754" s="671"/>
      <c r="H754" s="544"/>
      <c r="I754" s="39"/>
      <c r="J754" s="249"/>
      <c r="K754" s="34"/>
      <c r="L754" s="1055"/>
    </row>
    <row r="755" spans="1:13">
      <c r="A755" s="21" t="s">
        <v>402</v>
      </c>
      <c r="B755" s="30"/>
      <c r="C755" s="13"/>
      <c r="D755" s="13"/>
      <c r="E755" s="202"/>
      <c r="F755" s="193"/>
      <c r="G755" s="671"/>
      <c r="H755" s="544"/>
      <c r="I755" s="39"/>
      <c r="J755" s="249"/>
      <c r="K755" s="34"/>
      <c r="L755" s="1055"/>
    </row>
    <row r="756" spans="1:13">
      <c r="A756" s="12" t="s">
        <v>403</v>
      </c>
      <c r="B756" s="13"/>
      <c r="C756" s="13"/>
      <c r="D756" s="13"/>
      <c r="E756" s="210" t="s">
        <v>654</v>
      </c>
      <c r="F756" s="605" t="s">
        <v>404</v>
      </c>
      <c r="G756" s="726">
        <v>640</v>
      </c>
      <c r="H756" s="1107" t="s">
        <v>646</v>
      </c>
      <c r="I756" s="1108"/>
      <c r="J756" s="609" t="s">
        <v>405</v>
      </c>
      <c r="K756" s="191">
        <v>2</v>
      </c>
      <c r="L756" s="983"/>
      <c r="M756" s="971">
        <f>+K756*L756</f>
        <v>0</v>
      </c>
    </row>
    <row r="757" spans="1:13" ht="15">
      <c r="A757" s="12" t="s">
        <v>785</v>
      </c>
      <c r="B757" s="13"/>
      <c r="C757" s="13"/>
      <c r="D757" s="13"/>
      <c r="E757" s="210" t="s">
        <v>654</v>
      </c>
      <c r="F757" s="302" t="s">
        <v>404</v>
      </c>
      <c r="G757" s="726">
        <v>640</v>
      </c>
      <c r="H757" s="1107" t="s">
        <v>646</v>
      </c>
      <c r="I757" s="1108"/>
      <c r="J757" s="610" t="s">
        <v>405</v>
      </c>
      <c r="K757" s="191">
        <v>2</v>
      </c>
      <c r="L757" s="983"/>
      <c r="M757" s="971">
        <f>+K757*L757</f>
        <v>0</v>
      </c>
    </row>
    <row r="758" spans="1:13">
      <c r="A758" s="60"/>
      <c r="B758" s="13"/>
      <c r="C758" s="13"/>
      <c r="D758" s="13"/>
      <c r="E758" s="202"/>
      <c r="F758" s="38"/>
      <c r="G758" s="421"/>
      <c r="H758" s="38"/>
      <c r="I758" s="249"/>
      <c r="J758" s="611"/>
      <c r="K758" s="980"/>
      <c r="L758" s="1051"/>
    </row>
    <row r="759" spans="1:13">
      <c r="A759" s="21" t="s">
        <v>406</v>
      </c>
      <c r="B759" s="13"/>
      <c r="C759" s="13"/>
      <c r="D759" s="13"/>
      <c r="E759" s="202"/>
      <c r="F759" s="38"/>
      <c r="G759" s="421"/>
      <c r="H759" s="38"/>
      <c r="I759" s="249"/>
      <c r="J759" s="611"/>
      <c r="K759" s="980"/>
      <c r="L759" s="1051"/>
    </row>
    <row r="760" spans="1:13">
      <c r="A760" s="12" t="s">
        <v>403</v>
      </c>
      <c r="B760" s="12"/>
      <c r="C760" s="12"/>
      <c r="D760" s="12"/>
      <c r="E760" s="210" t="s">
        <v>654</v>
      </c>
      <c r="F760" s="302" t="s">
        <v>404</v>
      </c>
      <c r="G760" s="726">
        <v>176</v>
      </c>
      <c r="H760" s="1107" t="s">
        <v>646</v>
      </c>
      <c r="I760" s="1108"/>
      <c r="J760" s="609" t="s">
        <v>405</v>
      </c>
      <c r="K760" s="191">
        <v>1</v>
      </c>
      <c r="L760" s="983"/>
      <c r="M760" s="971">
        <f>+K760*L760</f>
        <v>0</v>
      </c>
    </row>
    <row r="761" spans="1:13" ht="15">
      <c r="A761" s="12" t="s">
        <v>786</v>
      </c>
      <c r="B761" s="12"/>
      <c r="C761" s="12"/>
      <c r="D761" s="12"/>
      <c r="E761" s="210" t="s">
        <v>654</v>
      </c>
      <c r="F761" s="302" t="s">
        <v>404</v>
      </c>
      <c r="G761" s="726">
        <v>176</v>
      </c>
      <c r="H761" s="1107" t="s">
        <v>646</v>
      </c>
      <c r="I761" s="1108"/>
      <c r="J761" s="610" t="s">
        <v>405</v>
      </c>
      <c r="K761" s="191">
        <v>1</v>
      </c>
      <c r="L761" s="983"/>
      <c r="M761" s="971">
        <f>+K761*L761</f>
        <v>0</v>
      </c>
    </row>
    <row r="762" spans="1:13">
      <c r="A762" s="60"/>
      <c r="B762" s="13"/>
      <c r="C762" s="13"/>
      <c r="D762" s="13"/>
      <c r="E762" s="202"/>
      <c r="F762" s="38"/>
      <c r="G762" s="421"/>
      <c r="H762" s="38"/>
      <c r="I762" s="249"/>
      <c r="J762" s="611"/>
      <c r="K762" s="980"/>
      <c r="L762" s="1051"/>
    </row>
    <row r="763" spans="1:13">
      <c r="A763" s="21" t="s">
        <v>407</v>
      </c>
      <c r="B763" s="13"/>
      <c r="C763" s="13"/>
      <c r="D763" s="13"/>
      <c r="E763" s="202"/>
      <c r="F763" s="38"/>
      <c r="G763" s="421"/>
      <c r="H763" s="38"/>
      <c r="I763" s="249"/>
      <c r="J763" s="611"/>
      <c r="K763" s="980"/>
      <c r="L763" s="1051"/>
    </row>
    <row r="764" spans="1:13">
      <c r="A764" s="12" t="s">
        <v>403</v>
      </c>
      <c r="B764" s="13"/>
      <c r="C764" s="13"/>
      <c r="D764" s="13"/>
      <c r="E764" s="210" t="s">
        <v>654</v>
      </c>
      <c r="F764" s="605" t="s">
        <v>404</v>
      </c>
      <c r="G764" s="726">
        <v>464</v>
      </c>
      <c r="H764" s="1107" t="s">
        <v>646</v>
      </c>
      <c r="I764" s="1108"/>
      <c r="J764" s="609" t="s">
        <v>405</v>
      </c>
      <c r="K764" s="191">
        <v>1</v>
      </c>
      <c r="L764" s="983"/>
      <c r="M764" s="971">
        <f>+K764*L764</f>
        <v>0</v>
      </c>
    </row>
    <row r="765" spans="1:13" ht="15">
      <c r="A765" s="12" t="s">
        <v>785</v>
      </c>
      <c r="B765" s="13"/>
      <c r="C765" s="13"/>
      <c r="D765" s="13"/>
      <c r="E765" s="210" t="s">
        <v>654</v>
      </c>
      <c r="F765" s="302" t="s">
        <v>404</v>
      </c>
      <c r="G765" s="726">
        <v>464</v>
      </c>
      <c r="H765" s="1107" t="s">
        <v>646</v>
      </c>
      <c r="I765" s="1108"/>
      <c r="J765" s="610" t="s">
        <v>405</v>
      </c>
      <c r="K765" s="191">
        <v>1</v>
      </c>
      <c r="L765" s="983"/>
      <c r="M765" s="971">
        <f>+K765*L765</f>
        <v>0</v>
      </c>
    </row>
    <row r="766" spans="1:13">
      <c r="A766" s="60"/>
      <c r="B766" s="13"/>
      <c r="C766" s="13"/>
      <c r="D766" s="13"/>
      <c r="E766" s="202"/>
      <c r="F766" s="38"/>
      <c r="G766" s="279"/>
      <c r="H766" s="491"/>
      <c r="I766" s="491"/>
      <c r="J766" s="612"/>
      <c r="K766" s="251"/>
      <c r="L766" s="1051"/>
    </row>
    <row r="767" spans="1:13">
      <c r="A767" s="21" t="s">
        <v>408</v>
      </c>
      <c r="B767" s="13"/>
      <c r="C767" s="13"/>
      <c r="D767" s="13"/>
      <c r="E767" s="202"/>
      <c r="F767" s="613"/>
      <c r="G767" s="738"/>
      <c r="H767" s="613"/>
      <c r="I767" s="613"/>
      <c r="J767" s="492"/>
      <c r="K767" s="34"/>
      <c r="L767" s="1051"/>
    </row>
    <row r="768" spans="1:13">
      <c r="A768" s="12" t="s">
        <v>403</v>
      </c>
      <c r="B768" s="13"/>
      <c r="C768" s="13"/>
      <c r="D768" s="13"/>
      <c r="E768" s="210" t="s">
        <v>654</v>
      </c>
      <c r="F768" s="302" t="s">
        <v>404</v>
      </c>
      <c r="G768" s="726">
        <v>10872</v>
      </c>
      <c r="H768" s="1107" t="s">
        <v>646</v>
      </c>
      <c r="I768" s="1108"/>
      <c r="J768" s="609" t="s">
        <v>405</v>
      </c>
      <c r="K768" s="191">
        <v>28</v>
      </c>
      <c r="L768" s="983"/>
      <c r="M768" s="971">
        <f>+K768*L768</f>
        <v>0</v>
      </c>
    </row>
    <row r="769" spans="1:13">
      <c r="A769" s="12" t="s">
        <v>409</v>
      </c>
      <c r="B769" s="13"/>
      <c r="C769" s="13"/>
      <c r="D769" s="13"/>
      <c r="E769" s="210" t="s">
        <v>654</v>
      </c>
      <c r="F769" s="302" t="s">
        <v>404</v>
      </c>
      <c r="G769" s="726">
        <v>10872</v>
      </c>
      <c r="H769" s="1107" t="s">
        <v>646</v>
      </c>
      <c r="I769" s="1108"/>
      <c r="J769" s="610" t="s">
        <v>405</v>
      </c>
      <c r="K769" s="191">
        <v>28</v>
      </c>
      <c r="L769" s="983"/>
      <c r="M769" s="971">
        <f>+K769*L769</f>
        <v>0</v>
      </c>
    </row>
    <row r="770" spans="1:13" ht="15">
      <c r="A770" s="12" t="s">
        <v>787</v>
      </c>
      <c r="B770" s="13"/>
      <c r="C770" s="13"/>
      <c r="D770" s="13"/>
      <c r="E770" s="210" t="s">
        <v>654</v>
      </c>
      <c r="F770" s="302" t="s">
        <v>404</v>
      </c>
      <c r="G770" s="726">
        <v>10872</v>
      </c>
      <c r="H770" s="1107" t="s">
        <v>646</v>
      </c>
      <c r="I770" s="1108"/>
      <c r="J770" s="610" t="s">
        <v>405</v>
      </c>
      <c r="K770" s="191">
        <v>28</v>
      </c>
      <c r="L770" s="983"/>
      <c r="M770" s="971">
        <f>+K770*L770</f>
        <v>0</v>
      </c>
    </row>
    <row r="771" spans="1:13">
      <c r="A771" s="60"/>
      <c r="B771" s="13"/>
      <c r="C771" s="13"/>
      <c r="D771" s="13"/>
      <c r="E771" s="202"/>
      <c r="F771" s="38"/>
      <c r="G771" s="279"/>
      <c r="H771" s="491"/>
      <c r="I771" s="491"/>
      <c r="J771" s="612"/>
      <c r="K771" s="251"/>
      <c r="L771" s="1051"/>
    </row>
    <row r="772" spans="1:13">
      <c r="A772" s="21" t="s">
        <v>410</v>
      </c>
      <c r="B772" s="13"/>
      <c r="C772" s="13"/>
      <c r="D772" s="13"/>
      <c r="E772" s="202"/>
      <c r="F772" s="38"/>
      <c r="G772" s="421"/>
      <c r="H772" s="615"/>
      <c r="I772" s="38"/>
      <c r="J772" s="249"/>
      <c r="K772" s="251"/>
      <c r="L772" s="1051"/>
    </row>
    <row r="773" spans="1:13">
      <c r="A773" s="12" t="s">
        <v>403</v>
      </c>
      <c r="B773" s="13"/>
      <c r="C773" s="13"/>
      <c r="D773" s="13"/>
      <c r="E773" s="210" t="s">
        <v>654</v>
      </c>
      <c r="F773" s="302" t="s">
        <v>404</v>
      </c>
      <c r="G773" s="726">
        <v>640</v>
      </c>
      <c r="H773" s="1107" t="s">
        <v>646</v>
      </c>
      <c r="I773" s="1108"/>
      <c r="J773" s="609" t="s">
        <v>405</v>
      </c>
      <c r="K773" s="191">
        <v>2</v>
      </c>
      <c r="L773" s="983"/>
      <c r="M773" s="971">
        <f>+K773*L773</f>
        <v>0</v>
      </c>
    </row>
    <row r="774" spans="1:13" ht="15">
      <c r="A774" s="12" t="s">
        <v>788</v>
      </c>
      <c r="B774" s="13"/>
      <c r="C774" s="13"/>
      <c r="D774" s="13"/>
      <c r="E774" s="210" t="s">
        <v>654</v>
      </c>
      <c r="F774" s="302" t="s">
        <v>404</v>
      </c>
      <c r="G774" s="726">
        <v>640</v>
      </c>
      <c r="H774" s="1107" t="s">
        <v>646</v>
      </c>
      <c r="I774" s="1108"/>
      <c r="J774" s="610" t="s">
        <v>405</v>
      </c>
      <c r="K774" s="191">
        <v>2</v>
      </c>
      <c r="L774" s="983"/>
      <c r="M774" s="971">
        <f>+K774*L774</f>
        <v>0</v>
      </c>
    </row>
    <row r="775" spans="1:13">
      <c r="A775" s="60"/>
      <c r="B775" s="13"/>
      <c r="C775" s="13"/>
      <c r="D775" s="13"/>
      <c r="E775" s="491"/>
      <c r="F775" s="38"/>
      <c r="G775" s="279"/>
      <c r="H775" s="491"/>
      <c r="I775" s="491"/>
      <c r="J775" s="616"/>
      <c r="K775" s="251"/>
      <c r="L775" s="1051"/>
    </row>
    <row r="776" spans="1:13">
      <c r="A776" s="21" t="s">
        <v>411</v>
      </c>
      <c r="B776" s="13"/>
      <c r="C776" s="13"/>
      <c r="D776" s="13"/>
      <c r="E776" s="491"/>
      <c r="F776" s="38"/>
      <c r="G776" s="421"/>
      <c r="H776" s="38"/>
      <c r="I776" s="38"/>
      <c r="J776" s="38"/>
      <c r="K776" s="34"/>
      <c r="L776" s="1051"/>
    </row>
    <row r="777" spans="1:13">
      <c r="A777" s="12" t="s">
        <v>412</v>
      </c>
      <c r="B777" s="13"/>
      <c r="C777" s="13"/>
      <c r="D777" s="13"/>
      <c r="E777" s="210" t="s">
        <v>654</v>
      </c>
      <c r="F777" s="302" t="s">
        <v>404</v>
      </c>
      <c r="G777" s="726" t="s">
        <v>654</v>
      </c>
      <c r="H777" s="1107" t="s">
        <v>646</v>
      </c>
      <c r="I777" s="1108"/>
      <c r="J777" s="603" t="s">
        <v>413</v>
      </c>
      <c r="K777" s="191">
        <v>1</v>
      </c>
      <c r="L777" s="983"/>
      <c r="M777" s="971">
        <f>+K777*L777</f>
        <v>0</v>
      </c>
    </row>
    <row r="778" spans="1:13" ht="27.75" customHeight="1">
      <c r="A778" s="1147" t="s">
        <v>852</v>
      </c>
      <c r="B778" s="1147"/>
      <c r="C778" s="1147"/>
      <c r="D778" s="1181"/>
      <c r="E778" s="206" t="s">
        <v>414</v>
      </c>
      <c r="F778" s="302" t="s">
        <v>404</v>
      </c>
      <c r="G778" s="726" t="s">
        <v>654</v>
      </c>
      <c r="H778" s="1107" t="s">
        <v>646</v>
      </c>
      <c r="I778" s="1108"/>
      <c r="J778" s="603" t="s">
        <v>413</v>
      </c>
      <c r="K778" s="191">
        <v>1</v>
      </c>
      <c r="L778" s="983"/>
      <c r="M778" s="971">
        <f>+K778*L778</f>
        <v>0</v>
      </c>
    </row>
    <row r="779" spans="1:13">
      <c r="A779" s="60"/>
      <c r="B779" s="13"/>
      <c r="C779" s="13"/>
      <c r="D779" s="13"/>
      <c r="E779" s="202"/>
      <c r="F779" s="38"/>
      <c r="G779" s="279"/>
      <c r="H779" s="491"/>
      <c r="I779" s="491"/>
      <c r="J779" s="249"/>
      <c r="K779" s="251"/>
      <c r="L779" s="1051"/>
    </row>
    <row r="780" spans="1:13">
      <c r="A780" s="21" t="s">
        <v>415</v>
      </c>
      <c r="B780" s="13"/>
      <c r="C780" s="13"/>
      <c r="D780" s="13"/>
      <c r="E780" s="202"/>
      <c r="F780" s="38"/>
      <c r="G780" s="421"/>
      <c r="H780" s="38"/>
      <c r="I780" s="38"/>
      <c r="J780" s="38"/>
      <c r="K780" s="251"/>
      <c r="L780" s="1051"/>
    </row>
    <row r="781" spans="1:13">
      <c r="A781" s="12" t="s">
        <v>416</v>
      </c>
      <c r="B781" s="13"/>
      <c r="C781" s="13"/>
      <c r="D781" s="13"/>
      <c r="E781" s="206" t="s">
        <v>417</v>
      </c>
      <c r="F781" s="302" t="s">
        <v>888</v>
      </c>
      <c r="G781" s="726">
        <v>14342.2</v>
      </c>
      <c r="H781" s="1107" t="s">
        <v>646</v>
      </c>
      <c r="I781" s="1108"/>
      <c r="J781" s="603" t="s">
        <v>413</v>
      </c>
      <c r="K781" s="191">
        <v>1</v>
      </c>
      <c r="L781" s="983"/>
      <c r="M781" s="971">
        <f t="shared" ref="M781:M786" si="3">+K781*L781</f>
        <v>0</v>
      </c>
    </row>
    <row r="782" spans="1:13">
      <c r="A782" s="12" t="s">
        <v>418</v>
      </c>
      <c r="B782" s="13"/>
      <c r="C782" s="13"/>
      <c r="D782" s="13"/>
      <c r="E782" s="206" t="s">
        <v>417</v>
      </c>
      <c r="F782" s="302" t="s">
        <v>888</v>
      </c>
      <c r="G782" s="726">
        <v>14342.2</v>
      </c>
      <c r="H782" s="1107" t="s">
        <v>646</v>
      </c>
      <c r="I782" s="1108"/>
      <c r="J782" s="603" t="s">
        <v>413</v>
      </c>
      <c r="K782" s="191">
        <v>1</v>
      </c>
      <c r="L782" s="983"/>
      <c r="M782" s="971">
        <f t="shared" si="3"/>
        <v>0</v>
      </c>
    </row>
    <row r="783" spans="1:13">
      <c r="A783" s="12" t="s">
        <v>713</v>
      </c>
      <c r="B783" s="13"/>
      <c r="C783" s="13"/>
      <c r="D783" s="13"/>
      <c r="E783" s="206" t="s">
        <v>417</v>
      </c>
      <c r="F783" s="302" t="s">
        <v>888</v>
      </c>
      <c r="G783" s="726">
        <v>14342.2</v>
      </c>
      <c r="H783" s="1107" t="s">
        <v>646</v>
      </c>
      <c r="I783" s="1108"/>
      <c r="J783" s="603" t="s">
        <v>413</v>
      </c>
      <c r="K783" s="191">
        <v>1</v>
      </c>
      <c r="L783" s="983"/>
      <c r="M783" s="971">
        <f t="shared" si="3"/>
        <v>0</v>
      </c>
    </row>
    <row r="784" spans="1:13">
      <c r="A784" s="12" t="s">
        <v>714</v>
      </c>
      <c r="B784" s="13"/>
      <c r="C784" s="13"/>
      <c r="D784" s="13"/>
      <c r="E784" s="206" t="s">
        <v>417</v>
      </c>
      <c r="F784" s="302" t="s">
        <v>888</v>
      </c>
      <c r="G784" s="726">
        <v>14342.2</v>
      </c>
      <c r="H784" s="1107" t="s">
        <v>646</v>
      </c>
      <c r="I784" s="1108"/>
      <c r="J784" s="603" t="s">
        <v>413</v>
      </c>
      <c r="K784" s="191">
        <v>1</v>
      </c>
      <c r="L784" s="983"/>
      <c r="M784" s="971">
        <f t="shared" si="3"/>
        <v>0</v>
      </c>
    </row>
    <row r="785" spans="1:13">
      <c r="A785" s="12" t="s">
        <v>715</v>
      </c>
      <c r="B785" s="13"/>
      <c r="C785" s="13"/>
      <c r="D785" s="13"/>
      <c r="E785" s="206" t="s">
        <v>417</v>
      </c>
      <c r="F785" s="302" t="s">
        <v>888</v>
      </c>
      <c r="G785" s="726">
        <v>14342.2</v>
      </c>
      <c r="H785" s="1107" t="s">
        <v>646</v>
      </c>
      <c r="I785" s="1108"/>
      <c r="J785" s="603" t="s">
        <v>413</v>
      </c>
      <c r="K785" s="191">
        <v>1</v>
      </c>
      <c r="L785" s="983"/>
      <c r="M785" s="971">
        <f t="shared" si="3"/>
        <v>0</v>
      </c>
    </row>
    <row r="786" spans="1:13">
      <c r="A786" s="12" t="s">
        <v>716</v>
      </c>
      <c r="B786" s="13"/>
      <c r="C786" s="13"/>
      <c r="D786" s="13"/>
      <c r="E786" s="206" t="s">
        <v>417</v>
      </c>
      <c r="F786" s="302" t="s">
        <v>888</v>
      </c>
      <c r="G786" s="726">
        <v>14342.2</v>
      </c>
      <c r="H786" s="1107" t="s">
        <v>646</v>
      </c>
      <c r="I786" s="1108"/>
      <c r="J786" s="603" t="s">
        <v>413</v>
      </c>
      <c r="K786" s="191">
        <v>1</v>
      </c>
      <c r="L786" s="983"/>
      <c r="M786" s="971">
        <f t="shared" si="3"/>
        <v>0</v>
      </c>
    </row>
    <row r="787" spans="1:13">
      <c r="A787" s="66"/>
      <c r="B787" s="13"/>
      <c r="C787" s="13"/>
      <c r="D787" s="13"/>
      <c r="E787" s="202"/>
      <c r="F787" s="38"/>
      <c r="G787" s="421"/>
      <c r="H787" s="653"/>
      <c r="I787" s="653"/>
      <c r="J787" s="249"/>
      <c r="K787" s="251"/>
      <c r="L787" s="1055"/>
    </row>
    <row r="788" spans="1:13">
      <c r="A788" s="21" t="s">
        <v>661</v>
      </c>
      <c r="B788" s="13"/>
      <c r="C788" s="13"/>
      <c r="D788" s="13"/>
      <c r="E788" s="491"/>
      <c r="F788" s="36"/>
      <c r="G788" s="725"/>
      <c r="H788" s="544"/>
      <c r="I788" s="39"/>
      <c r="J788" s="39"/>
      <c r="K788" s="173"/>
      <c r="L788" s="1055"/>
    </row>
    <row r="789" spans="1:13">
      <c r="A789" s="21" t="s">
        <v>662</v>
      </c>
      <c r="B789" s="13"/>
      <c r="C789" s="13"/>
      <c r="D789" s="13"/>
      <c r="E789" s="202"/>
      <c r="F789" s="244"/>
      <c r="G789" s="725"/>
      <c r="H789" s="244"/>
      <c r="I789" s="244"/>
      <c r="J789" s="244"/>
      <c r="K789" s="34"/>
      <c r="L789" s="1055"/>
    </row>
    <row r="790" spans="1:13">
      <c r="A790" s="21" t="s">
        <v>663</v>
      </c>
      <c r="B790" s="13"/>
      <c r="C790" s="13"/>
      <c r="D790" s="13"/>
      <c r="E790" s="202"/>
      <c r="F790" s="35"/>
      <c r="G790" s="671"/>
      <c r="H790" s="39"/>
      <c r="I790" s="39"/>
      <c r="J790" s="39"/>
      <c r="K790" s="173"/>
      <c r="L790" s="1055"/>
    </row>
    <row r="791" spans="1:13">
      <c r="A791" s="42"/>
      <c r="B791" s="13"/>
      <c r="C791" s="13"/>
      <c r="D791" s="13"/>
      <c r="E791" s="202"/>
      <c r="F791" s="35"/>
      <c r="G791" s="671"/>
      <c r="H791" s="39"/>
      <c r="I791" s="39"/>
      <c r="J791" s="39"/>
      <c r="K791" s="173"/>
      <c r="L791" s="1055"/>
    </row>
    <row r="792" spans="1:13" ht="27.75" customHeight="1">
      <c r="A792" s="1113" t="s">
        <v>694</v>
      </c>
      <c r="B792" s="1113"/>
      <c r="C792" s="1113"/>
      <c r="D792" s="1114"/>
      <c r="E792" s="286" t="s">
        <v>420</v>
      </c>
      <c r="F792" s="435" t="s">
        <v>396</v>
      </c>
      <c r="G792" s="729"/>
      <c r="H792" s="1105" t="s">
        <v>646</v>
      </c>
      <c r="I792" s="1106"/>
      <c r="J792" s="602" t="s">
        <v>421</v>
      </c>
      <c r="K792" s="190" t="s">
        <v>149</v>
      </c>
      <c r="L792" s="1056" t="s">
        <v>871</v>
      </c>
      <c r="M792" s="971" t="s">
        <v>871</v>
      </c>
    </row>
    <row r="793" spans="1:13">
      <c r="A793" s="12" t="s">
        <v>422</v>
      </c>
      <c r="B793" s="13"/>
      <c r="C793" s="13"/>
      <c r="D793" s="13"/>
      <c r="E793" s="206" t="s">
        <v>423</v>
      </c>
      <c r="F793" s="566" t="s">
        <v>271</v>
      </c>
      <c r="G793" s="726"/>
      <c r="H793" s="1107" t="s">
        <v>646</v>
      </c>
      <c r="I793" s="1108"/>
      <c r="J793" s="493" t="s">
        <v>221</v>
      </c>
      <c r="K793" s="191" t="s">
        <v>149</v>
      </c>
      <c r="L793" s="1056" t="s">
        <v>871</v>
      </c>
      <c r="M793" s="971" t="s">
        <v>871</v>
      </c>
    </row>
    <row r="794" spans="1:13">
      <c r="A794" s="69"/>
      <c r="B794" s="13"/>
      <c r="C794" s="13"/>
      <c r="D794" s="13"/>
      <c r="E794" s="202" t="s">
        <v>875</v>
      </c>
      <c r="F794" s="193"/>
      <c r="G794" s="671"/>
      <c r="H794" s="544"/>
      <c r="I794" s="39"/>
      <c r="J794" s="39"/>
      <c r="K794" s="173"/>
      <c r="L794" s="1055"/>
    </row>
    <row r="795" spans="1:13">
      <c r="A795" s="69"/>
      <c r="B795" s="13"/>
      <c r="C795" s="13"/>
      <c r="D795" s="13"/>
      <c r="E795" s="202" t="s">
        <v>289</v>
      </c>
      <c r="F795" s="193"/>
      <c r="G795" s="671"/>
      <c r="H795" s="544"/>
      <c r="I795" s="39"/>
      <c r="J795" s="39"/>
      <c r="K795" s="173"/>
      <c r="L795" s="1055"/>
    </row>
    <row r="796" spans="1:13">
      <c r="A796" s="69"/>
      <c r="B796" s="13"/>
      <c r="C796" s="13"/>
      <c r="D796" s="13"/>
      <c r="E796" s="202"/>
      <c r="F796" s="193"/>
      <c r="G796" s="671"/>
      <c r="H796" s="544"/>
      <c r="I796" s="39"/>
      <c r="J796" s="39"/>
      <c r="K796" s="173"/>
      <c r="L796" s="1055"/>
    </row>
    <row r="797" spans="1:13">
      <c r="A797" s="21" t="s">
        <v>664</v>
      </c>
      <c r="B797" s="13"/>
      <c r="C797" s="13"/>
      <c r="D797" s="13"/>
      <c r="E797" s="202"/>
      <c r="F797" s="193"/>
      <c r="G797" s="671"/>
      <c r="H797" s="544"/>
      <c r="I797" s="39"/>
      <c r="J797" s="39"/>
      <c r="K797" s="173"/>
      <c r="L797" s="1055"/>
    </row>
    <row r="798" spans="1:13">
      <c r="A798" s="12" t="s">
        <v>403</v>
      </c>
      <c r="B798" s="13"/>
      <c r="C798" s="13"/>
      <c r="D798" s="13"/>
      <c r="E798" s="206"/>
      <c r="F798" s="601" t="s">
        <v>424</v>
      </c>
      <c r="G798" s="726"/>
      <c r="H798" s="1107" t="s">
        <v>646</v>
      </c>
      <c r="I798" s="1108"/>
      <c r="J798" s="620" t="s">
        <v>425</v>
      </c>
      <c r="K798" s="191" t="s">
        <v>149</v>
      </c>
      <c r="L798" s="1056" t="s">
        <v>871</v>
      </c>
      <c r="M798" s="971" t="s">
        <v>871</v>
      </c>
    </row>
    <row r="799" spans="1:13" ht="15">
      <c r="A799" s="12" t="s">
        <v>785</v>
      </c>
      <c r="B799" s="13"/>
      <c r="C799" s="13"/>
      <c r="D799" s="13"/>
      <c r="E799" s="206" t="s">
        <v>426</v>
      </c>
      <c r="F799" s="621" t="s">
        <v>424</v>
      </c>
      <c r="G799" s="726"/>
      <c r="H799" s="1107" t="s">
        <v>646</v>
      </c>
      <c r="I799" s="1108"/>
      <c r="J799" s="622" t="s">
        <v>425</v>
      </c>
      <c r="K799" s="191" t="s">
        <v>149</v>
      </c>
      <c r="L799" s="1056" t="s">
        <v>871</v>
      </c>
      <c r="M799" s="971" t="s">
        <v>871</v>
      </c>
    </row>
    <row r="800" spans="1:13">
      <c r="A800" s="60"/>
      <c r="B800" s="13"/>
      <c r="C800" s="13"/>
      <c r="D800" s="13"/>
      <c r="E800" s="202"/>
      <c r="F800" s="35"/>
      <c r="G800" s="279"/>
      <c r="H800" s="491"/>
      <c r="I800" s="491"/>
      <c r="J800" s="491"/>
      <c r="K800" s="34"/>
      <c r="L800" s="1055"/>
    </row>
    <row r="801" spans="1:13">
      <c r="A801" s="21" t="s">
        <v>665</v>
      </c>
      <c r="B801" s="13"/>
      <c r="C801" s="13"/>
      <c r="D801" s="13"/>
      <c r="E801" s="202"/>
      <c r="F801" s="193"/>
      <c r="G801" s="671"/>
      <c r="H801" s="544"/>
      <c r="I801" s="39"/>
      <c r="J801" s="544"/>
      <c r="K801" s="173"/>
      <c r="L801" s="1055"/>
    </row>
    <row r="802" spans="1:13">
      <c r="A802" s="12" t="s">
        <v>403</v>
      </c>
      <c r="B802" s="13"/>
      <c r="C802" s="13"/>
      <c r="D802" s="13"/>
      <c r="E802" s="206"/>
      <c r="F802" s="601" t="s">
        <v>424</v>
      </c>
      <c r="G802" s="726"/>
      <c r="H802" s="1107" t="s">
        <v>646</v>
      </c>
      <c r="I802" s="1108"/>
      <c r="J802" s="623" t="s">
        <v>405</v>
      </c>
      <c r="K802" s="191" t="s">
        <v>149</v>
      </c>
      <c r="L802" s="1056" t="s">
        <v>871</v>
      </c>
      <c r="M802" s="971" t="s">
        <v>871</v>
      </c>
    </row>
    <row r="803" spans="1:13" ht="15">
      <c r="A803" s="12" t="s">
        <v>785</v>
      </c>
      <c r="B803" s="13"/>
      <c r="C803" s="13"/>
      <c r="D803" s="13"/>
      <c r="E803" s="206" t="s">
        <v>426</v>
      </c>
      <c r="F803" s="621" t="s">
        <v>424</v>
      </c>
      <c r="G803" s="726"/>
      <c r="H803" s="1107" t="s">
        <v>646</v>
      </c>
      <c r="I803" s="1108"/>
      <c r="J803" s="624" t="s">
        <v>405</v>
      </c>
      <c r="K803" s="191" t="s">
        <v>149</v>
      </c>
      <c r="L803" s="1056" t="s">
        <v>871</v>
      </c>
      <c r="M803" s="971" t="s">
        <v>871</v>
      </c>
    </row>
    <row r="804" spans="1:13">
      <c r="A804" s="60"/>
      <c r="B804" s="13"/>
      <c r="C804" s="13"/>
      <c r="D804" s="13"/>
      <c r="E804" s="202"/>
      <c r="F804" s="35"/>
      <c r="G804" s="279"/>
      <c r="H804" s="491"/>
      <c r="I804" s="491"/>
      <c r="J804" s="249"/>
      <c r="K804" s="34"/>
      <c r="L804" s="1055"/>
    </row>
    <row r="805" spans="1:13">
      <c r="A805" s="21" t="s">
        <v>666</v>
      </c>
      <c r="B805" s="13"/>
      <c r="C805" s="13"/>
      <c r="D805" s="13"/>
      <c r="E805" s="202"/>
      <c r="F805" s="193"/>
      <c r="G805" s="671"/>
      <c r="H805" s="544"/>
      <c r="I805" s="39"/>
      <c r="J805" s="39"/>
      <c r="K805" s="173"/>
      <c r="L805" s="1055"/>
    </row>
    <row r="806" spans="1:13">
      <c r="A806" s="12" t="s">
        <v>409</v>
      </c>
      <c r="B806" s="13"/>
      <c r="C806" s="13"/>
      <c r="D806" s="13"/>
      <c r="E806" s="206" t="s">
        <v>427</v>
      </c>
      <c r="F806" s="207" t="s">
        <v>424</v>
      </c>
      <c r="G806" s="726"/>
      <c r="H806" s="1107" t="s">
        <v>646</v>
      </c>
      <c r="I806" s="1108"/>
      <c r="J806" s="620" t="s">
        <v>425</v>
      </c>
      <c r="K806" s="191" t="s">
        <v>149</v>
      </c>
      <c r="L806" s="1056" t="s">
        <v>871</v>
      </c>
      <c r="M806" s="971" t="s">
        <v>871</v>
      </c>
    </row>
    <row r="807" spans="1:13">
      <c r="A807" s="12" t="s">
        <v>403</v>
      </c>
      <c r="B807" s="13"/>
      <c r="C807" s="13"/>
      <c r="D807" s="13"/>
      <c r="E807" s="206"/>
      <c r="F807" s="207" t="s">
        <v>424</v>
      </c>
      <c r="G807" s="726"/>
      <c r="H807" s="1107" t="s">
        <v>646</v>
      </c>
      <c r="I807" s="1108"/>
      <c r="J807" s="620" t="s">
        <v>425</v>
      </c>
      <c r="K807" s="191" t="s">
        <v>149</v>
      </c>
      <c r="L807" s="1056" t="s">
        <v>871</v>
      </c>
      <c r="M807" s="971" t="s">
        <v>871</v>
      </c>
    </row>
    <row r="808" spans="1:13" ht="27" customHeight="1">
      <c r="A808" s="1113" t="s">
        <v>789</v>
      </c>
      <c r="B808" s="1204"/>
      <c r="C808" s="1204"/>
      <c r="D808" s="1205"/>
      <c r="E808" s="286" t="s">
        <v>428</v>
      </c>
      <c r="F808" s="207" t="s">
        <v>424</v>
      </c>
      <c r="G808" s="729"/>
      <c r="H808" s="1105" t="s">
        <v>646</v>
      </c>
      <c r="I808" s="1106"/>
      <c r="J808" s="625" t="s">
        <v>425</v>
      </c>
      <c r="K808" s="191" t="s">
        <v>149</v>
      </c>
      <c r="L808" s="1056" t="s">
        <v>871</v>
      </c>
      <c r="M808" s="971" t="s">
        <v>871</v>
      </c>
    </row>
    <row r="809" spans="1:13">
      <c r="A809" s="12" t="s">
        <v>603</v>
      </c>
      <c r="B809" s="13"/>
      <c r="C809" s="13"/>
      <c r="D809" s="13"/>
      <c r="E809" s="202"/>
      <c r="F809" s="35"/>
      <c r="G809" s="279"/>
      <c r="H809" s="491"/>
      <c r="I809" s="491"/>
      <c r="J809" s="739"/>
      <c r="K809" s="34"/>
      <c r="L809" s="1055"/>
    </row>
    <row r="810" spans="1:13">
      <c r="A810" s="21" t="s">
        <v>667</v>
      </c>
      <c r="B810" s="13"/>
      <c r="C810" s="13"/>
      <c r="D810" s="13"/>
      <c r="E810" s="202"/>
      <c r="F810" s="193"/>
      <c r="G810" s="671"/>
      <c r="H810" s="544"/>
      <c r="I810" s="39"/>
      <c r="J810" s="544"/>
      <c r="K810" s="173"/>
      <c r="L810" s="1055"/>
    </row>
    <row r="811" spans="1:13">
      <c r="A811" s="12" t="s">
        <v>429</v>
      </c>
      <c r="B811" s="13"/>
      <c r="C811" s="13"/>
      <c r="D811" s="13"/>
      <c r="E811" s="206" t="s">
        <v>430</v>
      </c>
      <c r="F811" s="621"/>
      <c r="G811" s="274"/>
      <c r="H811" s="1107" t="s">
        <v>646</v>
      </c>
      <c r="I811" s="1108"/>
      <c r="J811" s="603" t="s">
        <v>221</v>
      </c>
      <c r="K811" s="191" t="s">
        <v>149</v>
      </c>
      <c r="L811" s="1056" t="s">
        <v>871</v>
      </c>
      <c r="M811" s="971" t="s">
        <v>871</v>
      </c>
    </row>
    <row r="812" spans="1:13">
      <c r="A812" s="12" t="s">
        <v>431</v>
      </c>
      <c r="B812" s="13"/>
      <c r="C812" s="13"/>
      <c r="D812" s="13"/>
      <c r="E812" s="206" t="s">
        <v>680</v>
      </c>
      <c r="F812" s="621"/>
      <c r="G812" s="274"/>
      <c r="H812" s="1107" t="s">
        <v>646</v>
      </c>
      <c r="I812" s="1108"/>
      <c r="J812" s="603" t="s">
        <v>221</v>
      </c>
      <c r="K812" s="191" t="s">
        <v>149</v>
      </c>
      <c r="L812" s="1056" t="s">
        <v>871</v>
      </c>
      <c r="M812" s="971" t="s">
        <v>871</v>
      </c>
    </row>
    <row r="813" spans="1:13">
      <c r="A813" s="12" t="s">
        <v>432</v>
      </c>
      <c r="B813" s="13"/>
      <c r="C813" s="13"/>
      <c r="D813" s="13"/>
      <c r="E813" s="206" t="s">
        <v>433</v>
      </c>
      <c r="F813" s="621"/>
      <c r="G813" s="274"/>
      <c r="H813" s="1107" t="s">
        <v>646</v>
      </c>
      <c r="I813" s="1108"/>
      <c r="J813" s="603" t="s">
        <v>221</v>
      </c>
      <c r="K813" s="191" t="s">
        <v>149</v>
      </c>
      <c r="L813" s="1056" t="s">
        <v>871</v>
      </c>
      <c r="M813" s="971" t="s">
        <v>871</v>
      </c>
    </row>
    <row r="814" spans="1:13">
      <c r="A814" s="12" t="s">
        <v>434</v>
      </c>
      <c r="B814" s="13"/>
      <c r="C814" s="13"/>
      <c r="D814" s="13"/>
      <c r="E814" s="206" t="s">
        <v>435</v>
      </c>
      <c r="F814" s="621"/>
      <c r="G814" s="274"/>
      <c r="H814" s="1107" t="s">
        <v>646</v>
      </c>
      <c r="I814" s="1108"/>
      <c r="J814" s="603" t="s">
        <v>221</v>
      </c>
      <c r="K814" s="191" t="s">
        <v>149</v>
      </c>
      <c r="L814" s="1056" t="s">
        <v>871</v>
      </c>
      <c r="M814" s="971" t="s">
        <v>871</v>
      </c>
    </row>
    <row r="815" spans="1:13">
      <c r="A815" s="12" t="s">
        <v>436</v>
      </c>
      <c r="B815" s="13"/>
      <c r="C815" s="13"/>
      <c r="D815" s="13"/>
      <c r="E815" s="206" t="s">
        <v>435</v>
      </c>
      <c r="F815" s="621"/>
      <c r="G815" s="274"/>
      <c r="H815" s="1107" t="s">
        <v>646</v>
      </c>
      <c r="I815" s="1108"/>
      <c r="J815" s="603" t="s">
        <v>221</v>
      </c>
      <c r="K815" s="191" t="s">
        <v>149</v>
      </c>
      <c r="L815" s="1056" t="s">
        <v>871</v>
      </c>
      <c r="M815" s="971" t="s">
        <v>871</v>
      </c>
    </row>
    <row r="816" spans="1:13">
      <c r="A816" s="12" t="s">
        <v>437</v>
      </c>
      <c r="B816" s="13"/>
      <c r="C816" s="13"/>
      <c r="D816" s="13"/>
      <c r="E816" s="206" t="s">
        <v>435</v>
      </c>
      <c r="F816" s="621"/>
      <c r="G816" s="274"/>
      <c r="H816" s="1107" t="s">
        <v>646</v>
      </c>
      <c r="I816" s="1108"/>
      <c r="J816" s="603" t="s">
        <v>221</v>
      </c>
      <c r="K816" s="191" t="s">
        <v>149</v>
      </c>
      <c r="L816" s="1056" t="s">
        <v>871</v>
      </c>
      <c r="M816" s="971" t="s">
        <v>871</v>
      </c>
    </row>
    <row r="817" spans="1:13">
      <c r="A817" s="12" t="s">
        <v>438</v>
      </c>
      <c r="B817" s="13"/>
      <c r="C817" s="13"/>
      <c r="D817" s="13"/>
      <c r="E817" s="206" t="s">
        <v>435</v>
      </c>
      <c r="F817" s="621"/>
      <c r="G817" s="274"/>
      <c r="H817" s="1107" t="s">
        <v>646</v>
      </c>
      <c r="I817" s="1108"/>
      <c r="J817" s="603" t="s">
        <v>221</v>
      </c>
      <c r="K817" s="191" t="s">
        <v>149</v>
      </c>
      <c r="L817" s="1056" t="s">
        <v>871</v>
      </c>
      <c r="M817" s="971" t="s">
        <v>871</v>
      </c>
    </row>
    <row r="818" spans="1:13">
      <c r="A818" s="12" t="s">
        <v>439</v>
      </c>
      <c r="B818" s="13"/>
      <c r="C818" s="13"/>
      <c r="D818" s="13"/>
      <c r="E818" s="206" t="s">
        <v>440</v>
      </c>
      <c r="F818" s="621"/>
      <c r="G818" s="274"/>
      <c r="H818" s="1107" t="s">
        <v>646</v>
      </c>
      <c r="I818" s="1108"/>
      <c r="J818" s="603" t="s">
        <v>221</v>
      </c>
      <c r="K818" s="191" t="s">
        <v>149</v>
      </c>
      <c r="L818" s="1056" t="s">
        <v>871</v>
      </c>
      <c r="M818" s="971" t="s">
        <v>871</v>
      </c>
    </row>
    <row r="819" spans="1:13">
      <c r="A819" s="12"/>
      <c r="B819" s="13"/>
      <c r="C819" s="13"/>
      <c r="D819" s="13"/>
      <c r="E819" s="202" t="s">
        <v>845</v>
      </c>
      <c r="F819" s="308"/>
      <c r="G819" s="740"/>
      <c r="H819" s="556"/>
      <c r="I819" s="556"/>
      <c r="J819" s="556"/>
      <c r="K819" s="271"/>
      <c r="L819" s="1055"/>
    </row>
    <row r="820" spans="1:13">
      <c r="A820" s="60"/>
      <c r="B820" s="13"/>
      <c r="C820" s="13"/>
      <c r="D820" s="13"/>
      <c r="E820" s="202"/>
      <c r="F820" s="256"/>
      <c r="G820" s="279"/>
      <c r="H820" s="491"/>
      <c r="I820" s="491"/>
      <c r="J820" s="491"/>
      <c r="K820" s="251"/>
      <c r="L820" s="1055"/>
    </row>
    <row r="821" spans="1:13">
      <c r="A821" s="21" t="s">
        <v>668</v>
      </c>
      <c r="B821" s="13"/>
      <c r="C821" s="13"/>
      <c r="D821" s="13"/>
      <c r="E821" s="202"/>
      <c r="F821" s="35"/>
      <c r="G821" s="671"/>
      <c r="H821" s="544"/>
      <c r="I821" s="36" t="s">
        <v>93</v>
      </c>
      <c r="J821" s="544"/>
      <c r="K821" s="173" t="s">
        <v>93</v>
      </c>
      <c r="L821" s="1055"/>
    </row>
    <row r="822" spans="1:13">
      <c r="A822" s="12" t="s">
        <v>681</v>
      </c>
      <c r="B822" s="13"/>
      <c r="C822" s="13"/>
      <c r="D822" s="13"/>
      <c r="E822" s="206" t="s">
        <v>442</v>
      </c>
      <c r="F822" s="590"/>
      <c r="G822" s="208"/>
      <c r="H822" s="628" t="s">
        <v>221</v>
      </c>
      <c r="I822" s="209"/>
      <c r="J822" s="209" t="s">
        <v>289</v>
      </c>
      <c r="K822" s="191" t="s">
        <v>149</v>
      </c>
      <c r="L822" s="1056" t="s">
        <v>871</v>
      </c>
      <c r="M822" s="971" t="s">
        <v>871</v>
      </c>
    </row>
    <row r="823" spans="1:13">
      <c r="A823" s="12" t="s">
        <v>443</v>
      </c>
      <c r="B823" s="13"/>
      <c r="C823" s="13"/>
      <c r="D823" s="13"/>
      <c r="E823" s="206" t="s">
        <v>442</v>
      </c>
      <c r="F823" s="590"/>
      <c r="G823" s="208"/>
      <c r="H823" s="628" t="s">
        <v>221</v>
      </c>
      <c r="I823" s="209"/>
      <c r="J823" s="209" t="s">
        <v>289</v>
      </c>
      <c r="K823" s="191" t="s">
        <v>149</v>
      </c>
      <c r="L823" s="1056" t="s">
        <v>871</v>
      </c>
      <c r="M823" s="971" t="s">
        <v>871</v>
      </c>
    </row>
    <row r="824" spans="1:13">
      <c r="A824" s="12" t="s">
        <v>444</v>
      </c>
      <c r="B824" s="13"/>
      <c r="C824" s="13"/>
      <c r="D824" s="13"/>
      <c r="E824" s="206" t="s">
        <v>445</v>
      </c>
      <c r="F824" s="590"/>
      <c r="G824" s="208"/>
      <c r="H824" s="629" t="s">
        <v>221</v>
      </c>
      <c r="I824" s="209"/>
      <c r="J824" s="209" t="s">
        <v>289</v>
      </c>
      <c r="K824" s="191" t="s">
        <v>149</v>
      </c>
      <c r="L824" s="1056" t="s">
        <v>871</v>
      </c>
      <c r="M824" s="971" t="s">
        <v>871</v>
      </c>
    </row>
    <row r="825" spans="1:13">
      <c r="A825" s="12" t="s">
        <v>446</v>
      </c>
      <c r="B825" s="13"/>
      <c r="C825" s="13"/>
      <c r="D825" s="13"/>
      <c r="E825" s="206" t="s">
        <v>447</v>
      </c>
      <c r="F825" s="590"/>
      <c r="G825" s="208"/>
      <c r="H825" s="629" t="s">
        <v>221</v>
      </c>
      <c r="I825" s="209"/>
      <c r="J825" s="209" t="s">
        <v>289</v>
      </c>
      <c r="K825" s="191" t="s">
        <v>149</v>
      </c>
      <c r="L825" s="1056" t="s">
        <v>871</v>
      </c>
      <c r="M825" s="971" t="s">
        <v>871</v>
      </c>
    </row>
    <row r="826" spans="1:13">
      <c r="A826" s="12" t="s">
        <v>448</v>
      </c>
      <c r="B826" s="13"/>
      <c r="C826" s="13"/>
      <c r="D826" s="13"/>
      <c r="E826" s="206" t="s">
        <v>449</v>
      </c>
      <c r="F826" s="590"/>
      <c r="G826" s="208"/>
      <c r="H826" s="629" t="s">
        <v>221</v>
      </c>
      <c r="I826" s="209"/>
      <c r="J826" s="209" t="s">
        <v>289</v>
      </c>
      <c r="K826" s="191" t="s">
        <v>149</v>
      </c>
      <c r="L826" s="1056" t="s">
        <v>871</v>
      </c>
      <c r="M826" s="971" t="s">
        <v>871</v>
      </c>
    </row>
    <row r="827" spans="1:13">
      <c r="A827" s="12" t="s">
        <v>450</v>
      </c>
      <c r="B827" s="13"/>
      <c r="C827" s="13"/>
      <c r="D827" s="13"/>
      <c r="E827" s="206" t="s">
        <v>449</v>
      </c>
      <c r="F827" s="590"/>
      <c r="G827" s="208"/>
      <c r="H827" s="629" t="s">
        <v>221</v>
      </c>
      <c r="I827" s="209"/>
      <c r="J827" s="209" t="s">
        <v>289</v>
      </c>
      <c r="K827" s="191" t="s">
        <v>149</v>
      </c>
      <c r="L827" s="1056" t="s">
        <v>871</v>
      </c>
      <c r="M827" s="971" t="s">
        <v>871</v>
      </c>
    </row>
    <row r="828" spans="1:13">
      <c r="A828" s="12" t="s">
        <v>451</v>
      </c>
      <c r="B828" s="13"/>
      <c r="C828" s="13"/>
      <c r="D828" s="13"/>
      <c r="E828" s="206" t="s">
        <v>452</v>
      </c>
      <c r="F828" s="590"/>
      <c r="G828" s="208"/>
      <c r="H828" s="629" t="s">
        <v>221</v>
      </c>
      <c r="I828" s="209"/>
      <c r="J828" s="209" t="s">
        <v>289</v>
      </c>
      <c r="K828" s="191" t="s">
        <v>149</v>
      </c>
      <c r="L828" s="1056" t="s">
        <v>871</v>
      </c>
      <c r="M828" s="971" t="s">
        <v>871</v>
      </c>
    </row>
    <row r="829" spans="1:13">
      <c r="A829" s="70"/>
      <c r="B829" s="13"/>
      <c r="C829" s="13"/>
      <c r="D829" s="13"/>
      <c r="E829" s="256" t="s">
        <v>453</v>
      </c>
      <c r="F829" s="35"/>
      <c r="G829" s="421"/>
      <c r="H829" s="249"/>
      <c r="I829" s="491"/>
      <c r="J829" s="249"/>
      <c r="K829" s="34"/>
      <c r="L829" s="1055"/>
    </row>
    <row r="830" spans="1:13">
      <c r="A830" s="70"/>
      <c r="B830" s="13"/>
      <c r="C830" s="13"/>
      <c r="D830" s="13"/>
      <c r="E830" s="35" t="s">
        <v>454</v>
      </c>
      <c r="F830" s="35"/>
      <c r="G830" s="421"/>
      <c r="H830" s="249"/>
      <c r="I830" s="491"/>
      <c r="J830" s="249"/>
      <c r="K830" s="34"/>
      <c r="L830" s="1055"/>
    </row>
    <row r="831" spans="1:13">
      <c r="A831" s="70"/>
      <c r="B831" s="13"/>
      <c r="C831" s="13"/>
      <c r="D831" s="13"/>
      <c r="E831" s="35"/>
      <c r="F831" s="35"/>
      <c r="G831" s="421"/>
      <c r="H831" s="249"/>
      <c r="I831" s="491"/>
      <c r="J831" s="249"/>
      <c r="K831" s="34"/>
      <c r="L831" s="1055"/>
    </row>
    <row r="832" spans="1:13">
      <c r="A832" s="21" t="s">
        <v>669</v>
      </c>
      <c r="B832" s="13"/>
      <c r="C832" s="13"/>
      <c r="D832" s="13"/>
      <c r="E832" s="202"/>
      <c r="F832" s="256"/>
      <c r="G832" s="279"/>
      <c r="H832" s="491"/>
      <c r="I832" s="491"/>
      <c r="J832" s="249"/>
      <c r="K832" s="251"/>
      <c r="L832" s="1055"/>
    </row>
    <row r="833" spans="1:13">
      <c r="A833" s="12" t="s">
        <v>455</v>
      </c>
      <c r="B833" s="13"/>
      <c r="C833" s="13"/>
      <c r="D833" s="13"/>
      <c r="E833" s="206" t="s">
        <v>456</v>
      </c>
      <c r="F833" s="291"/>
      <c r="G833" s="208"/>
      <c r="H833" s="209" t="s">
        <v>221</v>
      </c>
      <c r="I833" s="291"/>
      <c r="J833" s="209" t="s">
        <v>289</v>
      </c>
      <c r="K833" s="191" t="s">
        <v>149</v>
      </c>
      <c r="L833" s="1056" t="s">
        <v>871</v>
      </c>
      <c r="M833" s="971" t="s">
        <v>871</v>
      </c>
    </row>
    <row r="834" spans="1:13">
      <c r="A834" s="12" t="s">
        <v>457</v>
      </c>
      <c r="B834" s="13"/>
      <c r="C834" s="13"/>
      <c r="D834" s="13"/>
      <c r="E834" s="210" t="s">
        <v>654</v>
      </c>
      <c r="F834" s="291"/>
      <c r="G834" s="208"/>
      <c r="H834" s="209" t="s">
        <v>221</v>
      </c>
      <c r="I834" s="291"/>
      <c r="J834" s="209" t="s">
        <v>289</v>
      </c>
      <c r="K834" s="191" t="s">
        <v>149</v>
      </c>
      <c r="L834" s="1056" t="s">
        <v>871</v>
      </c>
      <c r="M834" s="971" t="s">
        <v>871</v>
      </c>
    </row>
    <row r="835" spans="1:13">
      <c r="A835" s="12" t="s">
        <v>458</v>
      </c>
      <c r="B835" s="13"/>
      <c r="C835" s="13"/>
      <c r="D835" s="13"/>
      <c r="E835" s="206" t="s">
        <v>459</v>
      </c>
      <c r="F835" s="291"/>
      <c r="G835" s="208"/>
      <c r="H835" s="209" t="s">
        <v>221</v>
      </c>
      <c r="I835" s="291"/>
      <c r="J835" s="209" t="s">
        <v>289</v>
      </c>
      <c r="K835" s="191" t="s">
        <v>149</v>
      </c>
      <c r="L835" s="1056" t="s">
        <v>871</v>
      </c>
      <c r="M835" s="971" t="s">
        <v>871</v>
      </c>
    </row>
    <row r="836" spans="1:13">
      <c r="A836" s="12" t="s">
        <v>460</v>
      </c>
      <c r="B836" s="13"/>
      <c r="C836" s="13"/>
      <c r="D836" s="13"/>
      <c r="E836" s="206" t="s">
        <v>461</v>
      </c>
      <c r="F836" s="291"/>
      <c r="G836" s="208"/>
      <c r="H836" s="209" t="s">
        <v>221</v>
      </c>
      <c r="I836" s="291"/>
      <c r="J836" s="209" t="s">
        <v>289</v>
      </c>
      <c r="K836" s="191" t="s">
        <v>149</v>
      </c>
      <c r="L836" s="1056" t="s">
        <v>871</v>
      </c>
      <c r="M836" s="971" t="s">
        <v>871</v>
      </c>
    </row>
    <row r="837" spans="1:13">
      <c r="A837" s="12" t="s">
        <v>462</v>
      </c>
      <c r="B837" s="13"/>
      <c r="C837" s="13"/>
      <c r="D837" s="13"/>
      <c r="E837" s="206" t="s">
        <v>463</v>
      </c>
      <c r="F837" s="291"/>
      <c r="G837" s="208"/>
      <c r="H837" s="209" t="s">
        <v>221</v>
      </c>
      <c r="I837" s="291"/>
      <c r="J837" s="209" t="s">
        <v>289</v>
      </c>
      <c r="K837" s="191" t="s">
        <v>149</v>
      </c>
      <c r="L837" s="1056" t="s">
        <v>871</v>
      </c>
      <c r="M837" s="971" t="s">
        <v>871</v>
      </c>
    </row>
    <row r="838" spans="1:13">
      <c r="A838" s="12"/>
      <c r="B838" s="13"/>
      <c r="C838" s="13"/>
      <c r="D838" s="13"/>
      <c r="E838" s="202" t="s">
        <v>832</v>
      </c>
      <c r="F838" s="38"/>
      <c r="G838" s="421"/>
      <c r="H838" s="38"/>
      <c r="I838" s="38"/>
      <c r="J838" s="249"/>
      <c r="K838" s="34"/>
      <c r="L838" s="1055"/>
    </row>
    <row r="839" spans="1:13">
      <c r="A839" s="71"/>
      <c r="B839" s="13"/>
      <c r="C839" s="13"/>
      <c r="D839" s="13"/>
      <c r="E839" s="202" t="s">
        <v>833</v>
      </c>
      <c r="F839" s="491"/>
      <c r="G839" s="421"/>
      <c r="H839" s="249"/>
      <c r="I839" s="34"/>
      <c r="J839" s="244"/>
      <c r="K839" s="980"/>
      <c r="L839" s="1055"/>
    </row>
    <row r="840" spans="1:13">
      <c r="A840" s="71"/>
      <c r="B840" s="13"/>
      <c r="C840" s="13"/>
      <c r="D840" s="13"/>
      <c r="E840" s="202"/>
      <c r="F840" s="491"/>
      <c r="G840" s="421"/>
      <c r="H840" s="249"/>
      <c r="I840" s="34"/>
      <c r="J840" s="244"/>
      <c r="K840" s="980"/>
      <c r="L840" s="1055"/>
    </row>
    <row r="841" spans="1:13">
      <c r="A841" s="21" t="s">
        <v>670</v>
      </c>
      <c r="B841" s="13"/>
      <c r="C841" s="13"/>
      <c r="D841" s="13"/>
      <c r="E841" s="202"/>
      <c r="F841" s="256"/>
      <c r="G841" s="421"/>
      <c r="H841" s="491"/>
      <c r="I841" s="491"/>
      <c r="J841" s="249"/>
      <c r="K841" s="34"/>
      <c r="L841" s="1055"/>
    </row>
    <row r="842" spans="1:13">
      <c r="A842" s="13" t="s">
        <v>455</v>
      </c>
      <c r="B842" s="13"/>
      <c r="C842" s="13"/>
      <c r="D842" s="13"/>
      <c r="E842" s="206" t="s">
        <v>464</v>
      </c>
      <c r="F842" s="291"/>
      <c r="G842" s="208"/>
      <c r="H842" s="209" t="s">
        <v>221</v>
      </c>
      <c r="I842" s="209"/>
      <c r="J842" s="209" t="s">
        <v>289</v>
      </c>
      <c r="K842" s="191" t="s">
        <v>149</v>
      </c>
      <c r="L842" s="1056" t="s">
        <v>871</v>
      </c>
      <c r="M842" s="971" t="s">
        <v>871</v>
      </c>
    </row>
    <row r="843" spans="1:13">
      <c r="A843" s="13" t="s">
        <v>457</v>
      </c>
      <c r="B843" s="13"/>
      <c r="C843" s="13"/>
      <c r="D843" s="13"/>
      <c r="E843" s="210" t="s">
        <v>654</v>
      </c>
      <c r="F843" s="291"/>
      <c r="G843" s="208"/>
      <c r="H843" s="209" t="s">
        <v>221</v>
      </c>
      <c r="I843" s="209"/>
      <c r="J843" s="209" t="s">
        <v>289</v>
      </c>
      <c r="K843" s="191" t="s">
        <v>149</v>
      </c>
      <c r="L843" s="1056" t="s">
        <v>871</v>
      </c>
      <c r="M843" s="971" t="s">
        <v>871</v>
      </c>
    </row>
    <row r="844" spans="1:13">
      <c r="A844" s="13" t="s">
        <v>465</v>
      </c>
      <c r="B844" s="13"/>
      <c r="C844" s="13"/>
      <c r="D844" s="13"/>
      <c r="E844" s="206" t="s">
        <v>459</v>
      </c>
      <c r="F844" s="291"/>
      <c r="G844" s="208"/>
      <c r="H844" s="209" t="s">
        <v>221</v>
      </c>
      <c r="I844" s="209"/>
      <c r="J844" s="209" t="s">
        <v>289</v>
      </c>
      <c r="K844" s="191" t="s">
        <v>149</v>
      </c>
      <c r="L844" s="1056" t="s">
        <v>871</v>
      </c>
      <c r="M844" s="971" t="s">
        <v>871</v>
      </c>
    </row>
    <row r="845" spans="1:13">
      <c r="A845" s="13" t="s">
        <v>460</v>
      </c>
      <c r="B845" s="13"/>
      <c r="C845" s="13"/>
      <c r="D845" s="13"/>
      <c r="E845" s="206" t="s">
        <v>461</v>
      </c>
      <c r="F845" s="291"/>
      <c r="G845" s="208"/>
      <c r="H845" s="209" t="s">
        <v>221</v>
      </c>
      <c r="I845" s="209"/>
      <c r="J845" s="209" t="s">
        <v>289</v>
      </c>
      <c r="K845" s="191" t="s">
        <v>149</v>
      </c>
      <c r="L845" s="1056" t="s">
        <v>871</v>
      </c>
      <c r="M845" s="971" t="s">
        <v>871</v>
      </c>
    </row>
    <row r="846" spans="1:13">
      <c r="A846" s="13" t="s">
        <v>462</v>
      </c>
      <c r="B846" s="13"/>
      <c r="C846" s="13"/>
      <c r="D846" s="13"/>
      <c r="E846" s="206" t="s">
        <v>466</v>
      </c>
      <c r="F846" s="291"/>
      <c r="G846" s="208"/>
      <c r="H846" s="209" t="s">
        <v>221</v>
      </c>
      <c r="I846" s="209"/>
      <c r="J846" s="209" t="s">
        <v>289</v>
      </c>
      <c r="K846" s="191" t="s">
        <v>149</v>
      </c>
      <c r="L846" s="1056" t="s">
        <v>871</v>
      </c>
      <c r="M846" s="971" t="s">
        <v>871</v>
      </c>
    </row>
    <row r="847" spans="1:13">
      <c r="A847" s="71"/>
      <c r="B847" s="13"/>
      <c r="C847" s="13"/>
      <c r="D847" s="13"/>
      <c r="E847" s="202" t="s">
        <v>832</v>
      </c>
      <c r="F847" s="491"/>
      <c r="G847" s="421"/>
      <c r="H847" s="249"/>
      <c r="I847" s="34"/>
      <c r="J847" s="244"/>
      <c r="K847" s="980"/>
      <c r="L847" s="1055"/>
    </row>
    <row r="848" spans="1:13">
      <c r="A848" s="71"/>
      <c r="B848" s="13"/>
      <c r="C848" s="13"/>
      <c r="D848" s="13"/>
      <c r="E848" s="202" t="s">
        <v>833</v>
      </c>
      <c r="F848" s="491"/>
      <c r="G848" s="421"/>
      <c r="H848" s="249"/>
      <c r="I848" s="34"/>
      <c r="J848" s="244"/>
      <c r="K848" s="980"/>
      <c r="L848" s="1055"/>
    </row>
    <row r="849" spans="1:13">
      <c r="A849" s="71"/>
      <c r="B849" s="13"/>
      <c r="C849" s="13"/>
      <c r="D849" s="13"/>
      <c r="E849" s="202"/>
      <c r="F849" s="491"/>
      <c r="G849" s="421"/>
      <c r="H849" s="249"/>
      <c r="I849" s="34"/>
      <c r="J849" s="244"/>
      <c r="K849" s="980"/>
      <c r="L849" s="1055"/>
    </row>
    <row r="850" spans="1:13">
      <c r="A850" s="21" t="s">
        <v>671</v>
      </c>
      <c r="B850" s="13"/>
      <c r="C850" s="13"/>
      <c r="D850" s="13"/>
      <c r="E850" s="202"/>
      <c r="F850" s="193"/>
      <c r="G850" s="671"/>
      <c r="H850" s="544"/>
      <c r="I850" s="39"/>
      <c r="J850" s="39"/>
      <c r="K850" s="173"/>
      <c r="L850" s="1055"/>
    </row>
    <row r="851" spans="1:13">
      <c r="A851" s="12"/>
      <c r="B851" s="13"/>
      <c r="C851" s="13"/>
      <c r="D851" s="13"/>
      <c r="E851" s="202"/>
      <c r="F851" s="193"/>
      <c r="G851" s="671"/>
      <c r="H851" s="544"/>
      <c r="I851" s="39"/>
      <c r="J851" s="39"/>
      <c r="K851" s="173"/>
      <c r="L851" s="1055"/>
    </row>
    <row r="852" spans="1:13" ht="27.75" customHeight="1">
      <c r="A852" s="1113" t="s">
        <v>693</v>
      </c>
      <c r="B852" s="1113"/>
      <c r="C852" s="1113"/>
      <c r="D852" s="1114"/>
      <c r="E852" s="286" t="s">
        <v>467</v>
      </c>
      <c r="F852" s="300" t="s">
        <v>834</v>
      </c>
      <c r="G852" s="729"/>
      <c r="H852" s="395">
        <v>1</v>
      </c>
      <c r="I852" s="395"/>
      <c r="J852" s="423" t="s">
        <v>849</v>
      </c>
      <c r="K852" s="190" t="s">
        <v>149</v>
      </c>
      <c r="L852" s="1056" t="s">
        <v>871</v>
      </c>
      <c r="M852" s="971" t="s">
        <v>871</v>
      </c>
    </row>
    <row r="853" spans="1:13">
      <c r="A853" s="12" t="s">
        <v>468</v>
      </c>
      <c r="B853" s="12"/>
      <c r="C853" s="12"/>
      <c r="D853" s="12"/>
      <c r="E853" s="206" t="s">
        <v>469</v>
      </c>
      <c r="F853" s="300" t="s">
        <v>419</v>
      </c>
      <c r="G853" s="729"/>
      <c r="H853" s="425" t="s">
        <v>221</v>
      </c>
      <c r="I853" s="425"/>
      <c r="J853" s="425" t="s">
        <v>654</v>
      </c>
      <c r="K853" s="190" t="s">
        <v>149</v>
      </c>
      <c r="L853" s="1056" t="s">
        <v>871</v>
      </c>
      <c r="M853" s="971" t="s">
        <v>871</v>
      </c>
    </row>
    <row r="854" spans="1:13">
      <c r="A854" s="12" t="s">
        <v>470</v>
      </c>
      <c r="B854" s="12"/>
      <c r="C854" s="12"/>
      <c r="D854" s="12"/>
      <c r="E854" s="206" t="s">
        <v>471</v>
      </c>
      <c r="F854" s="300" t="s">
        <v>419</v>
      </c>
      <c r="G854" s="729"/>
      <c r="H854" s="425" t="s">
        <v>289</v>
      </c>
      <c r="I854" s="425"/>
      <c r="J854" s="425" t="s">
        <v>654</v>
      </c>
      <c r="K854" s="190" t="s">
        <v>149</v>
      </c>
      <c r="L854" s="1056" t="s">
        <v>871</v>
      </c>
      <c r="M854" s="971" t="s">
        <v>871</v>
      </c>
    </row>
    <row r="855" spans="1:13">
      <c r="A855" s="12"/>
      <c r="B855" s="13"/>
      <c r="C855" s="13"/>
      <c r="D855" s="13"/>
      <c r="E855" s="244" t="s">
        <v>472</v>
      </c>
      <c r="G855" s="741"/>
      <c r="H855" s="260"/>
      <c r="I855" s="428"/>
      <c r="J855" s="428"/>
      <c r="K855" s="981"/>
      <c r="L855" s="1055"/>
    </row>
    <row r="856" spans="1:13">
      <c r="A856" s="63"/>
      <c r="B856" s="13"/>
      <c r="C856" s="13"/>
      <c r="D856" s="13"/>
      <c r="E856" s="430" t="s">
        <v>473</v>
      </c>
      <c r="G856" s="741"/>
      <c r="H856" s="260"/>
      <c r="I856" s="428"/>
      <c r="J856" s="428"/>
      <c r="K856" s="981"/>
      <c r="L856" s="1055"/>
    </row>
    <row r="857" spans="1:13">
      <c r="A857" s="63"/>
      <c r="B857" s="13"/>
      <c r="C857" s="13"/>
      <c r="D857" s="13"/>
      <c r="E857" s="202"/>
      <c r="F857" s="430"/>
      <c r="G857" s="741"/>
      <c r="H857" s="260"/>
      <c r="I857" s="428"/>
      <c r="J857" s="428"/>
      <c r="K857" s="981"/>
      <c r="L857" s="1055"/>
    </row>
    <row r="858" spans="1:13">
      <c r="A858" s="21" t="s">
        <v>672</v>
      </c>
      <c r="B858" s="13"/>
      <c r="C858" s="13"/>
      <c r="D858" s="13"/>
      <c r="E858" s="202"/>
      <c r="F858" s="193"/>
      <c r="G858" s="671"/>
      <c r="H858" s="544"/>
      <c r="I858" s="39"/>
      <c r="J858" s="39"/>
      <c r="K858" s="173"/>
      <c r="L858" s="1055"/>
    </row>
    <row r="859" spans="1:13">
      <c r="A859" s="12" t="s">
        <v>474</v>
      </c>
      <c r="B859" s="13"/>
      <c r="C859" s="13"/>
      <c r="D859" s="13"/>
      <c r="E859" s="206" t="s">
        <v>475</v>
      </c>
      <c r="F859" s="435" t="s">
        <v>835</v>
      </c>
      <c r="G859" s="742"/>
      <c r="H859" s="437" t="s">
        <v>477</v>
      </c>
      <c r="I859" s="438"/>
      <c r="J859" s="437" t="s">
        <v>477</v>
      </c>
      <c r="K859" s="191" t="s">
        <v>149</v>
      </c>
      <c r="L859" s="1056" t="s">
        <v>871</v>
      </c>
      <c r="M859" s="971" t="s">
        <v>871</v>
      </c>
    </row>
    <row r="860" spans="1:13">
      <c r="A860" s="12" t="s">
        <v>478</v>
      </c>
      <c r="B860" s="13"/>
      <c r="C860" s="13"/>
      <c r="D860" s="13"/>
      <c r="E860" s="206" t="s">
        <v>475</v>
      </c>
      <c r="F860" s="435" t="s">
        <v>835</v>
      </c>
      <c r="G860" s="737"/>
      <c r="H860" s="440" t="s">
        <v>479</v>
      </c>
      <c r="I860" s="440"/>
      <c r="J860" s="441" t="s">
        <v>480</v>
      </c>
      <c r="K860" s="191" t="s">
        <v>149</v>
      </c>
      <c r="L860" s="1056" t="s">
        <v>871</v>
      </c>
      <c r="M860" s="971" t="s">
        <v>871</v>
      </c>
    </row>
    <row r="861" spans="1:13">
      <c r="A861" s="12" t="s">
        <v>481</v>
      </c>
      <c r="B861" s="13"/>
      <c r="C861" s="13"/>
      <c r="D861" s="13"/>
      <c r="E861" s="206" t="s">
        <v>475</v>
      </c>
      <c r="F861" s="435" t="s">
        <v>835</v>
      </c>
      <c r="G861" s="208"/>
      <c r="H861" s="210">
        <v>1</v>
      </c>
      <c r="I861" s="210"/>
      <c r="J861" s="210" t="s">
        <v>221</v>
      </c>
      <c r="K861" s="191" t="s">
        <v>149</v>
      </c>
      <c r="L861" s="1056" t="s">
        <v>871</v>
      </c>
      <c r="M861" s="971" t="s">
        <v>871</v>
      </c>
    </row>
    <row r="862" spans="1:13">
      <c r="A862" s="60"/>
      <c r="B862" s="13"/>
      <c r="C862" s="13"/>
      <c r="D862" s="13"/>
      <c r="E862" s="283" t="s">
        <v>482</v>
      </c>
      <c r="G862" s="421"/>
      <c r="H862" s="491"/>
      <c r="I862" s="249"/>
      <c r="J862" s="249"/>
      <c r="K862" s="34"/>
      <c r="L862" s="1055"/>
    </row>
    <row r="863" spans="1:13">
      <c r="A863" s="4"/>
      <c r="B863" s="13"/>
      <c r="C863" s="13"/>
      <c r="D863" s="13"/>
      <c r="E863" s="283" t="s">
        <v>483</v>
      </c>
      <c r="G863" s="725"/>
      <c r="H863" s="442"/>
      <c r="I863" s="244"/>
      <c r="J863" s="244"/>
      <c r="K863" s="34"/>
      <c r="L863" s="1055"/>
    </row>
    <row r="864" spans="1:13">
      <c r="A864" s="4"/>
      <c r="B864" s="13"/>
      <c r="C864" s="13"/>
      <c r="D864" s="13"/>
      <c r="E864" s="283" t="s">
        <v>684</v>
      </c>
      <c r="G864" s="725"/>
      <c r="H864" s="442"/>
      <c r="I864" s="244"/>
      <c r="J864" s="244"/>
      <c r="K864" s="34"/>
      <c r="L864" s="1055"/>
    </row>
    <row r="865" spans="1:13">
      <c r="A865" s="63"/>
      <c r="B865" s="13"/>
      <c r="C865" s="13"/>
      <c r="D865" s="13"/>
      <c r="E865" s="202"/>
      <c r="F865" s="256"/>
      <c r="G865" s="421"/>
      <c r="H865" s="491"/>
      <c r="I865" s="249"/>
      <c r="J865" s="249"/>
      <c r="K865" s="34"/>
      <c r="L865" s="1055"/>
    </row>
    <row r="866" spans="1:13">
      <c r="A866" s="21" t="s">
        <v>673</v>
      </c>
      <c r="B866" s="13"/>
      <c r="C866" s="13"/>
      <c r="D866" s="13"/>
      <c r="E866" s="202"/>
      <c r="F866" s="244"/>
      <c r="G866" s="725"/>
      <c r="H866" s="442"/>
      <c r="I866" s="244"/>
      <c r="J866" s="244"/>
      <c r="K866" s="34"/>
      <c r="L866" s="1055"/>
    </row>
    <row r="867" spans="1:13" ht="15">
      <c r="A867" s="12" t="s">
        <v>790</v>
      </c>
      <c r="B867" s="13"/>
      <c r="C867" s="13"/>
      <c r="D867" s="13"/>
      <c r="E867" s="206" t="s">
        <v>484</v>
      </c>
      <c r="F867" s="435" t="s">
        <v>476</v>
      </c>
      <c r="G867" s="729"/>
      <c r="H867" s="425" t="s">
        <v>397</v>
      </c>
      <c r="I867" s="425"/>
      <c r="J867" s="631" t="s">
        <v>485</v>
      </c>
      <c r="K867" s="191" t="s">
        <v>149</v>
      </c>
      <c r="L867" s="1056" t="s">
        <v>871</v>
      </c>
      <c r="M867" s="971" t="s">
        <v>871</v>
      </c>
    </row>
    <row r="868" spans="1:13" ht="15">
      <c r="A868" s="12" t="s">
        <v>791</v>
      </c>
      <c r="B868" s="13"/>
      <c r="C868" s="13"/>
      <c r="D868" s="13"/>
      <c r="E868" s="206" t="s">
        <v>484</v>
      </c>
      <c r="F868" s="435" t="s">
        <v>476</v>
      </c>
      <c r="G868" s="729"/>
      <c r="H868" s="425" t="s">
        <v>289</v>
      </c>
      <c r="I868" s="425"/>
      <c r="J868" s="425" t="s">
        <v>289</v>
      </c>
      <c r="K868" s="191" t="s">
        <v>149</v>
      </c>
      <c r="L868" s="1056" t="s">
        <v>871</v>
      </c>
      <c r="M868" s="971" t="s">
        <v>871</v>
      </c>
    </row>
    <row r="869" spans="1:13">
      <c r="A869" s="73"/>
      <c r="B869" s="13"/>
      <c r="C869" s="13"/>
      <c r="D869" s="13"/>
      <c r="E869" s="244" t="s">
        <v>836</v>
      </c>
      <c r="G869" s="725"/>
      <c r="H869" s="442"/>
      <c r="I869" s="244"/>
      <c r="J869" s="244"/>
      <c r="K869" s="980"/>
      <c r="L869" s="1055"/>
    </row>
    <row r="870" spans="1:13">
      <c r="A870" s="73"/>
      <c r="B870" s="13"/>
      <c r="C870" s="13"/>
      <c r="D870" s="13"/>
      <c r="E870" s="430" t="s">
        <v>685</v>
      </c>
      <c r="G870" s="743"/>
      <c r="H870" s="244"/>
      <c r="I870" s="442"/>
      <c r="J870" s="244"/>
      <c r="K870" s="980"/>
      <c r="L870" s="1055"/>
    </row>
    <row r="871" spans="1:13">
      <c r="A871" s="73"/>
      <c r="B871" s="13"/>
      <c r="C871" s="13"/>
      <c r="D871" s="13"/>
      <c r="E871" s="202"/>
      <c r="F871" s="244"/>
      <c r="G871" s="725"/>
      <c r="H871" s="244"/>
      <c r="I871" s="442"/>
      <c r="J871" s="244"/>
      <c r="K871" s="980"/>
      <c r="L871" s="1055"/>
    </row>
    <row r="872" spans="1:13">
      <c r="A872" s="21" t="s">
        <v>674</v>
      </c>
      <c r="B872" s="13"/>
      <c r="C872" s="13"/>
      <c r="D872" s="13"/>
      <c r="E872" s="202"/>
      <c r="F872" s="244"/>
      <c r="G872" s="725"/>
      <c r="H872" s="442"/>
      <c r="I872" s="244"/>
      <c r="J872" s="244"/>
      <c r="K872" s="34"/>
      <c r="L872" s="1055"/>
    </row>
    <row r="873" spans="1:13" ht="25.5" customHeight="1">
      <c r="A873" s="1147" t="s">
        <v>837</v>
      </c>
      <c r="B873" s="1147"/>
      <c r="C873" s="1147"/>
      <c r="D873" s="1181"/>
      <c r="E873" s="304" t="s">
        <v>654</v>
      </c>
      <c r="F873" s="633" t="s">
        <v>419</v>
      </c>
      <c r="G873" s="729"/>
      <c r="H873" s="395" t="s">
        <v>654</v>
      </c>
      <c r="I873" s="395"/>
      <c r="J873" s="395">
        <v>1</v>
      </c>
      <c r="K873" s="190" t="s">
        <v>149</v>
      </c>
      <c r="L873" s="1056" t="s">
        <v>871</v>
      </c>
      <c r="M873" s="971" t="s">
        <v>871</v>
      </c>
    </row>
    <row r="874" spans="1:13">
      <c r="A874" s="12" t="s">
        <v>648</v>
      </c>
      <c r="B874" s="13"/>
      <c r="C874" s="13"/>
      <c r="D874" s="13"/>
      <c r="E874" s="202"/>
      <c r="F874" s="244"/>
      <c r="G874" s="725"/>
      <c r="H874" s="442"/>
      <c r="I874" s="244"/>
      <c r="J874" s="244"/>
      <c r="K874" s="980"/>
      <c r="L874" s="1055"/>
    </row>
    <row r="875" spans="1:13">
      <c r="A875" s="21" t="s">
        <v>675</v>
      </c>
      <c r="B875" s="13"/>
      <c r="C875" s="13"/>
      <c r="D875" s="13"/>
      <c r="E875" s="202"/>
      <c r="F875" s="638"/>
      <c r="G875" s="671"/>
      <c r="H875" s="744"/>
      <c r="I875" s="744"/>
      <c r="J875" s="744"/>
      <c r="K875" s="745"/>
      <c r="L875" s="1055"/>
    </row>
    <row r="876" spans="1:13">
      <c r="A876" s="21" t="s">
        <v>676</v>
      </c>
      <c r="B876" s="13"/>
      <c r="C876" s="13"/>
      <c r="D876" s="13"/>
      <c r="E876" s="202"/>
      <c r="F876" s="244"/>
      <c r="G876" s="725"/>
      <c r="H876" s="244"/>
      <c r="I876" s="244"/>
      <c r="J876" s="244"/>
      <c r="K876" s="34"/>
      <c r="L876" s="1055"/>
    </row>
    <row r="877" spans="1:13">
      <c r="A877" s="21" t="s">
        <v>677</v>
      </c>
      <c r="B877" s="13"/>
      <c r="C877" s="13"/>
      <c r="D877" s="13"/>
      <c r="E877" s="202"/>
      <c r="F877" s="638"/>
      <c r="G877" s="671"/>
      <c r="H877" s="744"/>
      <c r="I877" s="744"/>
      <c r="J877" s="744"/>
      <c r="K877" s="745"/>
      <c r="L877" s="1055"/>
    </row>
    <row r="878" spans="1:13">
      <c r="A878" s="21"/>
      <c r="B878" s="13"/>
      <c r="C878" s="13"/>
      <c r="D878" s="13"/>
      <c r="E878" s="202"/>
      <c r="F878" s="638"/>
      <c r="G878" s="671"/>
      <c r="H878" s="744"/>
      <c r="I878" s="744"/>
      <c r="J878" s="744"/>
      <c r="K878" s="745"/>
      <c r="L878" s="1055"/>
    </row>
    <row r="879" spans="1:13">
      <c r="A879" s="21" t="s">
        <v>486</v>
      </c>
      <c r="B879" s="13"/>
      <c r="C879" s="13"/>
      <c r="D879" s="13"/>
      <c r="E879" s="202"/>
      <c r="F879" s="256"/>
      <c r="G879" s="279"/>
      <c r="H879" s="491"/>
      <c r="I879" s="491"/>
      <c r="J879" s="249"/>
      <c r="K879" s="34"/>
      <c r="L879" s="1055"/>
    </row>
    <row r="880" spans="1:13">
      <c r="A880" s="12" t="s">
        <v>487</v>
      </c>
      <c r="B880" s="13"/>
      <c r="C880" s="13"/>
      <c r="D880" s="13"/>
      <c r="E880" s="206" t="s">
        <v>488</v>
      </c>
      <c r="F880" s="207" t="s">
        <v>489</v>
      </c>
      <c r="G880" s="726"/>
      <c r="H880" s="1107" t="s">
        <v>646</v>
      </c>
      <c r="I880" s="1108"/>
      <c r="J880" s="210">
        <v>1</v>
      </c>
      <c r="K880" s="191" t="s">
        <v>149</v>
      </c>
      <c r="L880" s="1056" t="s">
        <v>871</v>
      </c>
      <c r="M880" s="971" t="s">
        <v>871</v>
      </c>
    </row>
    <row r="881" spans="1:13">
      <c r="A881" s="12" t="s">
        <v>490</v>
      </c>
      <c r="B881" s="13"/>
      <c r="C881" s="13"/>
      <c r="D881" s="13"/>
      <c r="E881" s="206" t="s">
        <v>491</v>
      </c>
      <c r="F881" s="207" t="s">
        <v>489</v>
      </c>
      <c r="G881" s="726"/>
      <c r="H881" s="1107" t="s">
        <v>646</v>
      </c>
      <c r="I881" s="1108"/>
      <c r="J881" s="210">
        <v>1</v>
      </c>
      <c r="K881" s="191" t="s">
        <v>149</v>
      </c>
      <c r="L881" s="1056" t="s">
        <v>871</v>
      </c>
      <c r="M881" s="971" t="s">
        <v>871</v>
      </c>
    </row>
    <row r="882" spans="1:13">
      <c r="A882" s="12" t="s">
        <v>492</v>
      </c>
      <c r="B882" s="13"/>
      <c r="C882" s="13"/>
      <c r="D882" s="13"/>
      <c r="E882" s="210" t="s">
        <v>654</v>
      </c>
      <c r="F882" s="207" t="s">
        <v>489</v>
      </c>
      <c r="G882" s="726"/>
      <c r="H882" s="1107" t="s">
        <v>646</v>
      </c>
      <c r="I882" s="1108"/>
      <c r="J882" s="210">
        <v>1</v>
      </c>
      <c r="K882" s="191" t="s">
        <v>149</v>
      </c>
      <c r="L882" s="1056" t="s">
        <v>871</v>
      </c>
      <c r="M882" s="971" t="s">
        <v>871</v>
      </c>
    </row>
    <row r="883" spans="1:13">
      <c r="A883" s="12" t="s">
        <v>493</v>
      </c>
      <c r="B883" s="13"/>
      <c r="C883" s="13"/>
      <c r="D883" s="13"/>
      <c r="E883" s="206" t="s">
        <v>428</v>
      </c>
      <c r="F883" s="207" t="s">
        <v>424</v>
      </c>
      <c r="G883" s="726"/>
      <c r="H883" s="1107" t="s">
        <v>646</v>
      </c>
      <c r="I883" s="1108"/>
      <c r="J883" s="624">
        <v>1E-3</v>
      </c>
      <c r="K883" s="191" t="s">
        <v>149</v>
      </c>
      <c r="L883" s="1056" t="s">
        <v>871</v>
      </c>
      <c r="M883" s="971" t="s">
        <v>871</v>
      </c>
    </row>
    <row r="884" spans="1:13">
      <c r="A884" s="12" t="s">
        <v>494</v>
      </c>
      <c r="B884" s="13"/>
      <c r="C884" s="13"/>
      <c r="D884" s="13"/>
      <c r="E884" s="206" t="s">
        <v>495</v>
      </c>
      <c r="F884" s="207" t="s">
        <v>424</v>
      </c>
      <c r="G884" s="726"/>
      <c r="H884" s="1107" t="s">
        <v>646</v>
      </c>
      <c r="I884" s="1108"/>
      <c r="J884" s="624">
        <v>1E-3</v>
      </c>
      <c r="K884" s="191" t="s">
        <v>149</v>
      </c>
      <c r="L884" s="1056" t="s">
        <v>871</v>
      </c>
      <c r="M884" s="971" t="s">
        <v>871</v>
      </c>
    </row>
    <row r="885" spans="1:13">
      <c r="A885" s="12" t="s">
        <v>496</v>
      </c>
      <c r="B885" s="13"/>
      <c r="C885" s="13"/>
      <c r="D885" s="13"/>
      <c r="E885" s="206" t="s">
        <v>428</v>
      </c>
      <c r="F885" s="207" t="s">
        <v>424</v>
      </c>
      <c r="G885" s="726"/>
      <c r="H885" s="1107" t="s">
        <v>646</v>
      </c>
      <c r="I885" s="1108"/>
      <c r="J885" s="624">
        <v>1E-3</v>
      </c>
      <c r="K885" s="191" t="s">
        <v>149</v>
      </c>
      <c r="L885" s="1056" t="s">
        <v>871</v>
      </c>
      <c r="M885" s="971" t="s">
        <v>871</v>
      </c>
    </row>
    <row r="886" spans="1:13">
      <c r="A886" s="12" t="s">
        <v>497</v>
      </c>
      <c r="B886" s="13"/>
      <c r="C886" s="13"/>
      <c r="D886" s="13"/>
      <c r="E886" s="206" t="s">
        <v>428</v>
      </c>
      <c r="F886" s="207" t="s">
        <v>424</v>
      </c>
      <c r="G886" s="726"/>
      <c r="H886" s="1107" t="s">
        <v>646</v>
      </c>
      <c r="I886" s="1108"/>
      <c r="J886" s="624">
        <v>1E-3</v>
      </c>
      <c r="K886" s="191" t="s">
        <v>149</v>
      </c>
      <c r="L886" s="1056" t="s">
        <v>871</v>
      </c>
      <c r="M886" s="971" t="s">
        <v>871</v>
      </c>
    </row>
    <row r="887" spans="1:13">
      <c r="A887" s="73"/>
      <c r="B887" s="13"/>
      <c r="C887" s="13"/>
      <c r="D887" s="13"/>
      <c r="E887" s="202"/>
      <c r="F887" s="638"/>
      <c r="G887" s="671"/>
      <c r="H887" s="744"/>
      <c r="I887" s="744"/>
      <c r="J887" s="746"/>
      <c r="K887" s="745"/>
      <c r="L887" s="1055"/>
    </row>
    <row r="888" spans="1:13">
      <c r="A888" s="21" t="s">
        <v>498</v>
      </c>
      <c r="B888" s="13"/>
      <c r="C888" s="13"/>
      <c r="D888" s="13"/>
      <c r="E888" s="202"/>
      <c r="F888" s="638"/>
      <c r="G888" s="671"/>
      <c r="H888" s="744"/>
      <c r="I888" s="744"/>
      <c r="J888" s="746"/>
      <c r="K888" s="745"/>
      <c r="L888" s="1055"/>
    </row>
    <row r="889" spans="1:13">
      <c r="A889" s="12" t="s">
        <v>487</v>
      </c>
      <c r="B889" s="13"/>
      <c r="C889" s="13"/>
      <c r="D889" s="13"/>
      <c r="E889" s="206" t="s">
        <v>488</v>
      </c>
      <c r="F889" s="207" t="s">
        <v>489</v>
      </c>
      <c r="G889" s="726"/>
      <c r="H889" s="1107" t="s">
        <v>646</v>
      </c>
      <c r="I889" s="1108"/>
      <c r="J889" s="210">
        <v>1</v>
      </c>
      <c r="K889" s="191" t="s">
        <v>149</v>
      </c>
      <c r="L889" s="1056" t="s">
        <v>871</v>
      </c>
      <c r="M889" s="971" t="s">
        <v>871</v>
      </c>
    </row>
    <row r="890" spans="1:13">
      <c r="A890" s="12" t="s">
        <v>490</v>
      </c>
      <c r="B890" s="13"/>
      <c r="C890" s="13"/>
      <c r="D890" s="13"/>
      <c r="E890" s="206" t="s">
        <v>491</v>
      </c>
      <c r="F890" s="207" t="s">
        <v>489</v>
      </c>
      <c r="G890" s="726"/>
      <c r="H890" s="1107" t="s">
        <v>646</v>
      </c>
      <c r="I890" s="1108"/>
      <c r="J890" s="210">
        <v>1</v>
      </c>
      <c r="K890" s="191" t="s">
        <v>149</v>
      </c>
      <c r="L890" s="1056" t="s">
        <v>871</v>
      </c>
      <c r="M890" s="971" t="s">
        <v>871</v>
      </c>
    </row>
    <row r="891" spans="1:13">
      <c r="A891" s="12" t="s">
        <v>492</v>
      </c>
      <c r="B891" s="13"/>
      <c r="C891" s="13"/>
      <c r="D891" s="13"/>
      <c r="E891" s="210" t="s">
        <v>654</v>
      </c>
      <c r="F891" s="207" t="s">
        <v>489</v>
      </c>
      <c r="G891" s="726"/>
      <c r="H891" s="1107" t="s">
        <v>646</v>
      </c>
      <c r="I891" s="1108"/>
      <c r="J891" s="210">
        <v>1</v>
      </c>
      <c r="K891" s="191" t="s">
        <v>149</v>
      </c>
      <c r="L891" s="1056" t="s">
        <v>871</v>
      </c>
      <c r="M891" s="971" t="s">
        <v>871</v>
      </c>
    </row>
    <row r="892" spans="1:13">
      <c r="A892" s="12" t="s">
        <v>493</v>
      </c>
      <c r="B892" s="13"/>
      <c r="C892" s="13"/>
      <c r="D892" s="13"/>
      <c r="E892" s="206" t="s">
        <v>428</v>
      </c>
      <c r="F892" s="207" t="s">
        <v>424</v>
      </c>
      <c r="G892" s="726"/>
      <c r="H892" s="1107" t="s">
        <v>646</v>
      </c>
      <c r="I892" s="1108"/>
      <c r="J892" s="624">
        <v>2E-3</v>
      </c>
      <c r="K892" s="191" t="s">
        <v>149</v>
      </c>
      <c r="L892" s="1056" t="s">
        <v>871</v>
      </c>
      <c r="M892" s="971" t="s">
        <v>871</v>
      </c>
    </row>
    <row r="893" spans="1:13">
      <c r="A893" s="12" t="s">
        <v>494</v>
      </c>
      <c r="B893" s="13"/>
      <c r="C893" s="13"/>
      <c r="D893" s="13"/>
      <c r="E893" s="206" t="s">
        <v>495</v>
      </c>
      <c r="F893" s="207" t="s">
        <v>424</v>
      </c>
      <c r="G893" s="726"/>
      <c r="H893" s="1107" t="s">
        <v>646</v>
      </c>
      <c r="I893" s="1108"/>
      <c r="J893" s="624">
        <v>2E-3</v>
      </c>
      <c r="K893" s="191" t="s">
        <v>149</v>
      </c>
      <c r="L893" s="1056" t="s">
        <v>871</v>
      </c>
      <c r="M893" s="971" t="s">
        <v>871</v>
      </c>
    </row>
    <row r="894" spans="1:13">
      <c r="A894" s="12" t="s">
        <v>496</v>
      </c>
      <c r="B894" s="13"/>
      <c r="C894" s="13"/>
      <c r="D894" s="13"/>
      <c r="E894" s="206" t="s">
        <v>428</v>
      </c>
      <c r="F894" s="207" t="s">
        <v>424</v>
      </c>
      <c r="G894" s="726"/>
      <c r="H894" s="1107" t="s">
        <v>646</v>
      </c>
      <c r="I894" s="1108"/>
      <c r="J894" s="624">
        <v>2E-3</v>
      </c>
      <c r="K894" s="191" t="s">
        <v>149</v>
      </c>
      <c r="L894" s="1056" t="s">
        <v>871</v>
      </c>
      <c r="M894" s="971" t="s">
        <v>871</v>
      </c>
    </row>
    <row r="895" spans="1:13">
      <c r="A895" s="12" t="s">
        <v>497</v>
      </c>
      <c r="B895" s="13"/>
      <c r="C895" s="13"/>
      <c r="D895" s="13"/>
      <c r="E895" s="206" t="s">
        <v>428</v>
      </c>
      <c r="F895" s="207" t="s">
        <v>424</v>
      </c>
      <c r="G895" s="726"/>
      <c r="H895" s="1107" t="s">
        <v>646</v>
      </c>
      <c r="I895" s="1108"/>
      <c r="J895" s="624">
        <v>2E-3</v>
      </c>
      <c r="K895" s="191" t="s">
        <v>149</v>
      </c>
      <c r="L895" s="1056" t="s">
        <v>871</v>
      </c>
      <c r="M895" s="971" t="s">
        <v>871</v>
      </c>
    </row>
    <row r="896" spans="1:13">
      <c r="A896" s="74"/>
      <c r="B896" s="13"/>
      <c r="C896" s="13"/>
      <c r="D896" s="13"/>
      <c r="E896" s="202"/>
      <c r="F896" s="638"/>
      <c r="G896" s="671"/>
      <c r="H896" s="744"/>
      <c r="I896" s="744"/>
      <c r="J896" s="746"/>
      <c r="K896" s="745"/>
      <c r="L896" s="1055"/>
    </row>
    <row r="897" spans="1:13">
      <c r="A897" s="21" t="s">
        <v>678</v>
      </c>
      <c r="B897" s="13"/>
      <c r="C897" s="13"/>
      <c r="D897" s="13"/>
      <c r="E897" s="202"/>
      <c r="F897" s="35"/>
      <c r="G897" s="671"/>
      <c r="H897" s="39"/>
      <c r="I897" s="36" t="s">
        <v>93</v>
      </c>
      <c r="J897" s="544"/>
      <c r="K897" s="173" t="s">
        <v>93</v>
      </c>
      <c r="L897" s="1055"/>
    </row>
    <row r="898" spans="1:13">
      <c r="A898" s="12" t="s">
        <v>441</v>
      </c>
      <c r="B898" s="13"/>
      <c r="C898" s="13"/>
      <c r="D898" s="13"/>
      <c r="E898" s="206" t="s">
        <v>499</v>
      </c>
      <c r="F898" s="590"/>
      <c r="G898" s="208"/>
      <c r="H898" s="639" t="s">
        <v>221</v>
      </c>
      <c r="I898" s="210"/>
      <c r="J898" s="210" t="s">
        <v>289</v>
      </c>
      <c r="K898" s="191" t="s">
        <v>149</v>
      </c>
      <c r="L898" s="1056" t="s">
        <v>871</v>
      </c>
      <c r="M898" s="971" t="s">
        <v>871</v>
      </c>
    </row>
    <row r="899" spans="1:13">
      <c r="A899" s="12" t="s">
        <v>443</v>
      </c>
      <c r="B899" s="13"/>
      <c r="C899" s="13"/>
      <c r="D899" s="13"/>
      <c r="E899" s="206" t="s">
        <v>499</v>
      </c>
      <c r="F899" s="590"/>
      <c r="G899" s="208"/>
      <c r="H899" s="640" t="s">
        <v>221</v>
      </c>
      <c r="I899" s="210"/>
      <c r="J899" s="210" t="s">
        <v>289</v>
      </c>
      <c r="K899" s="191" t="s">
        <v>149</v>
      </c>
      <c r="L899" s="1056" t="s">
        <v>871</v>
      </c>
      <c r="M899" s="971" t="s">
        <v>871</v>
      </c>
    </row>
    <row r="900" spans="1:13">
      <c r="A900" s="12" t="s">
        <v>500</v>
      </c>
      <c r="B900" s="13"/>
      <c r="C900" s="13"/>
      <c r="D900" s="13"/>
      <c r="E900" s="206" t="s">
        <v>445</v>
      </c>
      <c r="F900" s="590"/>
      <c r="G900" s="208"/>
      <c r="H900" s="640" t="s">
        <v>221</v>
      </c>
      <c r="I900" s="210"/>
      <c r="J900" s="210" t="s">
        <v>289</v>
      </c>
      <c r="K900" s="191" t="s">
        <v>149</v>
      </c>
      <c r="L900" s="1056" t="s">
        <v>871</v>
      </c>
      <c r="M900" s="971" t="s">
        <v>871</v>
      </c>
    </row>
    <row r="901" spans="1:13">
      <c r="A901" s="12" t="s">
        <v>446</v>
      </c>
      <c r="B901" s="13"/>
      <c r="C901" s="13"/>
      <c r="D901" s="13"/>
      <c r="E901" s="206" t="s">
        <v>447</v>
      </c>
      <c r="F901" s="590"/>
      <c r="G901" s="208"/>
      <c r="H901" s="640" t="s">
        <v>221</v>
      </c>
      <c r="I901" s="210"/>
      <c r="J901" s="210" t="s">
        <v>289</v>
      </c>
      <c r="K901" s="191" t="s">
        <v>149</v>
      </c>
      <c r="L901" s="1056" t="s">
        <v>871</v>
      </c>
      <c r="M901" s="971" t="s">
        <v>871</v>
      </c>
    </row>
    <row r="902" spans="1:13">
      <c r="A902" s="12" t="s">
        <v>448</v>
      </c>
      <c r="B902" s="13"/>
      <c r="C902" s="13"/>
      <c r="D902" s="13"/>
      <c r="E902" s="206" t="s">
        <v>449</v>
      </c>
      <c r="F902" s="590"/>
      <c r="G902" s="208"/>
      <c r="H902" s="640" t="s">
        <v>221</v>
      </c>
      <c r="I902" s="210"/>
      <c r="J902" s="210" t="s">
        <v>289</v>
      </c>
      <c r="K902" s="191" t="s">
        <v>149</v>
      </c>
      <c r="L902" s="1056" t="s">
        <v>871</v>
      </c>
      <c r="M902" s="971" t="s">
        <v>871</v>
      </c>
    </row>
    <row r="903" spans="1:13">
      <c r="A903" s="12" t="s">
        <v>450</v>
      </c>
      <c r="B903" s="13"/>
      <c r="C903" s="13"/>
      <c r="D903" s="13"/>
      <c r="E903" s="206" t="s">
        <v>449</v>
      </c>
      <c r="F903" s="590"/>
      <c r="G903" s="208"/>
      <c r="H903" s="640" t="s">
        <v>221</v>
      </c>
      <c r="I903" s="210"/>
      <c r="J903" s="210" t="s">
        <v>289</v>
      </c>
      <c r="K903" s="191" t="s">
        <v>149</v>
      </c>
      <c r="L903" s="1056" t="s">
        <v>871</v>
      </c>
      <c r="M903" s="971" t="s">
        <v>871</v>
      </c>
    </row>
    <row r="904" spans="1:13">
      <c r="A904" s="12" t="s">
        <v>451</v>
      </c>
      <c r="B904" s="13"/>
      <c r="C904" s="13"/>
      <c r="D904" s="13"/>
      <c r="E904" s="206" t="s">
        <v>452</v>
      </c>
      <c r="F904" s="590"/>
      <c r="G904" s="208"/>
      <c r="H904" s="640" t="s">
        <v>221</v>
      </c>
      <c r="I904" s="210"/>
      <c r="J904" s="210" t="s">
        <v>289</v>
      </c>
      <c r="K904" s="191" t="s">
        <v>149</v>
      </c>
      <c r="L904" s="1056" t="s">
        <v>871</v>
      </c>
      <c r="M904" s="971" t="s">
        <v>871</v>
      </c>
    </row>
    <row r="905" spans="1:13">
      <c r="A905" s="70"/>
      <c r="B905" s="13"/>
      <c r="C905" s="13"/>
      <c r="D905" s="13"/>
      <c r="E905" s="256" t="s">
        <v>838</v>
      </c>
      <c r="F905" s="638"/>
      <c r="G905" s="671"/>
      <c r="H905" s="744"/>
      <c r="I905" s="744"/>
      <c r="J905" s="744"/>
      <c r="K905" s="745"/>
      <c r="L905" s="1055"/>
    </row>
    <row r="906" spans="1:13">
      <c r="A906" s="70"/>
      <c r="B906" s="13"/>
      <c r="C906" s="13"/>
      <c r="D906" s="13"/>
      <c r="E906" s="35" t="s">
        <v>501</v>
      </c>
      <c r="F906" s="638"/>
      <c r="G906" s="671"/>
      <c r="H906" s="744"/>
      <c r="I906" s="744"/>
      <c r="J906" s="744"/>
      <c r="K906" s="745"/>
      <c r="L906" s="1055"/>
    </row>
    <row r="907" spans="1:13">
      <c r="A907" s="70"/>
      <c r="B907" s="13"/>
      <c r="C907" s="13"/>
      <c r="D907" s="13"/>
      <c r="E907" s="35"/>
      <c r="F907" s="638"/>
      <c r="G907" s="671"/>
      <c r="H907" s="744"/>
      <c r="I907" s="744"/>
      <c r="J907" s="744"/>
      <c r="K907" s="745"/>
      <c r="L907" s="1055"/>
    </row>
    <row r="908" spans="1:13">
      <c r="A908" s="21" t="s">
        <v>679</v>
      </c>
      <c r="B908" s="13"/>
      <c r="C908" s="13"/>
      <c r="D908" s="13"/>
      <c r="E908" s="202"/>
      <c r="F908" s="193"/>
      <c r="G908" s="671"/>
      <c r="H908" s="39"/>
      <c r="I908" s="39"/>
      <c r="J908" s="39"/>
      <c r="K908" s="173"/>
      <c r="L908" s="1055"/>
    </row>
    <row r="909" spans="1:13">
      <c r="A909" s="21" t="s">
        <v>486</v>
      </c>
      <c r="B909" s="13"/>
      <c r="C909" s="13"/>
      <c r="D909" s="13"/>
      <c r="E909" s="202"/>
      <c r="F909" s="193"/>
      <c r="G909" s="671"/>
      <c r="H909" s="39"/>
      <c r="I909" s="39"/>
      <c r="J909" s="39"/>
      <c r="K909" s="173"/>
      <c r="L909" s="1055"/>
    </row>
    <row r="910" spans="1:13">
      <c r="A910" s="12" t="s">
        <v>502</v>
      </c>
      <c r="B910" s="13"/>
      <c r="C910" s="13"/>
      <c r="D910" s="13"/>
      <c r="E910" s="206" t="s">
        <v>503</v>
      </c>
      <c r="F910" s="641" t="s">
        <v>504</v>
      </c>
      <c r="G910" s="742"/>
      <c r="H910" s="630" t="s">
        <v>654</v>
      </c>
      <c r="I910" s="210"/>
      <c r="J910" s="642" t="s">
        <v>308</v>
      </c>
      <c r="K910" s="191" t="s">
        <v>149</v>
      </c>
      <c r="L910" s="1056" t="s">
        <v>871</v>
      </c>
      <c r="M910" s="971" t="s">
        <v>871</v>
      </c>
    </row>
    <row r="911" spans="1:13">
      <c r="A911" s="12" t="s">
        <v>505</v>
      </c>
      <c r="B911" s="13"/>
      <c r="C911" s="13"/>
      <c r="D911" s="13"/>
      <c r="E911" s="206" t="s">
        <v>503</v>
      </c>
      <c r="F911" s="643" t="s">
        <v>504</v>
      </c>
      <c r="G911" s="737"/>
      <c r="H911" s="604" t="s">
        <v>654</v>
      </c>
      <c r="I911" s="210"/>
      <c r="J911" s="440" t="s">
        <v>506</v>
      </c>
      <c r="K911" s="191" t="s">
        <v>149</v>
      </c>
      <c r="L911" s="1056" t="s">
        <v>871</v>
      </c>
      <c r="M911" s="971" t="s">
        <v>871</v>
      </c>
    </row>
    <row r="912" spans="1:13">
      <c r="A912" s="12" t="s">
        <v>507</v>
      </c>
      <c r="B912" s="13"/>
      <c r="C912" s="13"/>
      <c r="D912" s="13"/>
      <c r="E912" s="206" t="s">
        <v>503</v>
      </c>
      <c r="F912" s="435" t="s">
        <v>504</v>
      </c>
      <c r="G912" s="208"/>
      <c r="H912" s="644" t="s">
        <v>797</v>
      </c>
      <c r="I912" s="210"/>
      <c r="J912" s="644" t="s">
        <v>508</v>
      </c>
      <c r="K912" s="191" t="s">
        <v>149</v>
      </c>
      <c r="L912" s="1056" t="s">
        <v>871</v>
      </c>
      <c r="M912" s="971" t="s">
        <v>871</v>
      </c>
    </row>
    <row r="913" spans="1:13">
      <c r="A913" s="60"/>
      <c r="B913" s="13"/>
      <c r="C913" s="13"/>
      <c r="D913" s="13"/>
      <c r="E913" s="283" t="s">
        <v>509</v>
      </c>
      <c r="G913" s="421"/>
      <c r="H913" s="249"/>
      <c r="I913" s="491"/>
      <c r="J913" s="635"/>
      <c r="K913" s="34"/>
      <c r="L913" s="1055"/>
    </row>
    <row r="914" spans="1:13">
      <c r="A914" s="60"/>
      <c r="B914" s="13"/>
      <c r="C914" s="13"/>
      <c r="D914" s="13"/>
      <c r="E914" s="283" t="s">
        <v>514</v>
      </c>
      <c r="G914" s="421"/>
      <c r="H914" s="249"/>
      <c r="I914" s="491"/>
      <c r="J914" s="635"/>
      <c r="K914" s="34"/>
      <c r="L914" s="1055"/>
    </row>
    <row r="915" spans="1:13">
      <c r="A915" s="4"/>
      <c r="B915" s="13"/>
      <c r="C915" s="13"/>
      <c r="D915" s="13"/>
      <c r="E915" s="283" t="s">
        <v>510</v>
      </c>
      <c r="G915" s="421"/>
      <c r="H915" s="249"/>
      <c r="I915" s="249"/>
      <c r="J915" s="615"/>
      <c r="K915" s="34"/>
      <c r="L915" s="1055"/>
    </row>
    <row r="916" spans="1:13">
      <c r="A916" s="4"/>
      <c r="B916" s="13"/>
      <c r="C916" s="13"/>
      <c r="D916" s="13"/>
      <c r="E916" s="283"/>
      <c r="G916" s="421"/>
      <c r="H916" s="249"/>
      <c r="I916" s="249"/>
      <c r="J916" s="615"/>
      <c r="K916" s="34"/>
      <c r="L916" s="1055"/>
    </row>
    <row r="917" spans="1:13">
      <c r="A917" s="21" t="s">
        <v>498</v>
      </c>
      <c r="B917" s="13"/>
      <c r="C917" s="13"/>
      <c r="D917" s="13"/>
      <c r="E917" s="202"/>
      <c r="F917" s="283"/>
      <c r="G917" s="421"/>
      <c r="H917" s="249"/>
      <c r="I917" s="249"/>
      <c r="J917" s="615"/>
      <c r="K917" s="34"/>
      <c r="L917" s="1055"/>
    </row>
    <row r="918" spans="1:13">
      <c r="A918" s="12" t="s">
        <v>502</v>
      </c>
      <c r="B918" s="13"/>
      <c r="C918" s="13"/>
      <c r="D918" s="13"/>
      <c r="E918" s="206" t="s">
        <v>503</v>
      </c>
      <c r="F918" s="641" t="s">
        <v>504</v>
      </c>
      <c r="G918" s="742"/>
      <c r="H918" s="642" t="s">
        <v>654</v>
      </c>
      <c r="I918" s="210"/>
      <c r="J918" s="642" t="s">
        <v>308</v>
      </c>
      <c r="K918" s="191" t="s">
        <v>149</v>
      </c>
      <c r="L918" s="1056" t="s">
        <v>871</v>
      </c>
      <c r="M918" s="971" t="s">
        <v>871</v>
      </c>
    </row>
    <row r="919" spans="1:13">
      <c r="A919" s="12" t="s">
        <v>505</v>
      </c>
      <c r="B919" s="13"/>
      <c r="C919" s="13"/>
      <c r="D919" s="13"/>
      <c r="E919" s="206" t="s">
        <v>503</v>
      </c>
      <c r="F919" s="643" t="s">
        <v>504</v>
      </c>
      <c r="G919" s="737"/>
      <c r="H919" s="440" t="s">
        <v>654</v>
      </c>
      <c r="I919" s="210"/>
      <c r="J919" s="440" t="s">
        <v>511</v>
      </c>
      <c r="K919" s="191" t="s">
        <v>149</v>
      </c>
      <c r="L919" s="1056" t="s">
        <v>871</v>
      </c>
      <c r="M919" s="971" t="s">
        <v>871</v>
      </c>
    </row>
    <row r="920" spans="1:13">
      <c r="A920" s="12" t="s">
        <v>512</v>
      </c>
      <c r="B920" s="13"/>
      <c r="C920" s="13"/>
      <c r="D920" s="13"/>
      <c r="E920" s="206" t="s">
        <v>503</v>
      </c>
      <c r="F920" s="435" t="s">
        <v>504</v>
      </c>
      <c r="G920" s="208"/>
      <c r="H920" s="644" t="s">
        <v>798</v>
      </c>
      <c r="I920" s="210"/>
      <c r="J920" s="644" t="s">
        <v>513</v>
      </c>
      <c r="K920" s="191" t="s">
        <v>149</v>
      </c>
      <c r="L920" s="1056" t="s">
        <v>871</v>
      </c>
      <c r="M920" s="971" t="s">
        <v>871</v>
      </c>
    </row>
    <row r="921" spans="1:13">
      <c r="A921" s="60"/>
      <c r="B921" s="13"/>
      <c r="C921" s="13"/>
      <c r="D921" s="13"/>
      <c r="E921" s="283" t="s">
        <v>509</v>
      </c>
      <c r="G921" s="421"/>
      <c r="H921" s="249"/>
      <c r="I921" s="491"/>
      <c r="J921" s="491"/>
      <c r="K921" s="34"/>
      <c r="L921" s="1055"/>
    </row>
    <row r="922" spans="1:13">
      <c r="A922" s="4"/>
      <c r="B922" s="13"/>
      <c r="C922" s="13"/>
      <c r="D922" s="13"/>
      <c r="E922" s="283" t="s">
        <v>514</v>
      </c>
      <c r="H922" s="249"/>
      <c r="I922" s="249"/>
      <c r="J922" s="249"/>
      <c r="K922" s="34"/>
      <c r="L922" s="1055"/>
    </row>
    <row r="923" spans="1:13">
      <c r="A923" s="4"/>
      <c r="B923" s="13"/>
      <c r="C923" s="13"/>
      <c r="D923" s="13"/>
      <c r="E923" s="283" t="s">
        <v>510</v>
      </c>
      <c r="G923" s="421"/>
      <c r="H923" s="249"/>
      <c r="I923" s="249"/>
      <c r="J923" s="249"/>
      <c r="K923" s="34"/>
      <c r="L923" s="1055"/>
    </row>
    <row r="924" spans="1:13" ht="15" thickBot="1">
      <c r="A924" s="63"/>
      <c r="B924" s="13"/>
      <c r="C924" s="13"/>
      <c r="D924" s="13"/>
      <c r="E924" s="202"/>
      <c r="F924" s="1104" t="s">
        <v>378</v>
      </c>
      <c r="G924" s="1104"/>
      <c r="H924" s="1104"/>
      <c r="I924" s="1104"/>
      <c r="J924" s="1104"/>
      <c r="K924" s="1104"/>
      <c r="L924" s="1099">
        <f>SUM(M731:M920)</f>
        <v>0</v>
      </c>
      <c r="M924" s="1100"/>
    </row>
    <row r="925" spans="1:13" s="95" customFormat="1">
      <c r="A925" s="63"/>
      <c r="B925" s="13"/>
      <c r="C925" s="13"/>
      <c r="D925" s="13"/>
      <c r="E925" s="202"/>
      <c r="F925" s="1015"/>
      <c r="G925" s="1015"/>
      <c r="H925" s="1015"/>
      <c r="I925" s="1015"/>
      <c r="J925" s="1015"/>
      <c r="K925" s="1015"/>
      <c r="L925" s="1054"/>
      <c r="M925" s="991"/>
    </row>
    <row r="926" spans="1:13">
      <c r="A926" s="21" t="s">
        <v>515</v>
      </c>
      <c r="B926" s="13"/>
      <c r="C926" s="13"/>
      <c r="D926" s="13"/>
      <c r="E926" s="29"/>
      <c r="F926" s="35"/>
      <c r="G926" s="671"/>
      <c r="H926" s="39"/>
      <c r="I926" s="39"/>
      <c r="J926" s="39"/>
      <c r="K926" s="173"/>
      <c r="L926" s="1055"/>
    </row>
    <row r="927" spans="1:13">
      <c r="A927" s="21" t="s">
        <v>516</v>
      </c>
      <c r="B927" s="13"/>
      <c r="C927" s="13"/>
      <c r="D927" s="13"/>
      <c r="E927" s="29"/>
      <c r="F927" s="35"/>
      <c r="G927" s="671"/>
      <c r="H927" s="39"/>
      <c r="I927" s="39"/>
      <c r="J927" s="39"/>
      <c r="K927" s="173"/>
      <c r="L927" s="1055"/>
    </row>
    <row r="928" spans="1:13" ht="60" customHeight="1">
      <c r="A928" s="1147" t="s">
        <v>717</v>
      </c>
      <c r="B928" s="1148"/>
      <c r="C928" s="1148"/>
      <c r="D928" s="1148"/>
      <c r="E928" s="286" t="s">
        <v>426</v>
      </c>
      <c r="F928" s="207" t="s">
        <v>1074</v>
      </c>
      <c r="G928" s="488"/>
      <c r="H928" s="1141" t="s">
        <v>646</v>
      </c>
      <c r="I928" s="1141"/>
      <c r="J928" s="482" t="s">
        <v>689</v>
      </c>
      <c r="K928" s="190" t="s">
        <v>149</v>
      </c>
      <c r="L928" s="1056" t="s">
        <v>871</v>
      </c>
      <c r="M928" s="971" t="s">
        <v>871</v>
      </c>
    </row>
    <row r="929" spans="1:13" ht="29.25" customHeight="1">
      <c r="A929" s="1147" t="s">
        <v>690</v>
      </c>
      <c r="B929" s="1147"/>
      <c r="C929" s="1147"/>
      <c r="D929" s="1181"/>
      <c r="E929" s="207" t="s">
        <v>517</v>
      </c>
      <c r="F929" s="207" t="s">
        <v>424</v>
      </c>
      <c r="G929" s="488"/>
      <c r="H929" s="1141" t="s">
        <v>646</v>
      </c>
      <c r="I929" s="1141"/>
      <c r="J929" s="482" t="s">
        <v>518</v>
      </c>
      <c r="K929" s="704" t="s">
        <v>149</v>
      </c>
      <c r="L929" s="1056" t="s">
        <v>871</v>
      </c>
      <c r="M929" s="971" t="s">
        <v>871</v>
      </c>
    </row>
    <row r="930" spans="1:13" ht="25.5" customHeight="1">
      <c r="A930" s="1147" t="s">
        <v>691</v>
      </c>
      <c r="B930" s="1147"/>
      <c r="C930" s="1147"/>
      <c r="D930" s="1181"/>
      <c r="E930" s="291" t="s">
        <v>519</v>
      </c>
      <c r="F930" s="207" t="s">
        <v>1074</v>
      </c>
      <c r="G930" s="208"/>
      <c r="H930" s="483">
        <v>1</v>
      </c>
      <c r="I930" s="210"/>
      <c r="J930" s="482" t="s">
        <v>518</v>
      </c>
      <c r="K930" s="747" t="s">
        <v>149</v>
      </c>
      <c r="L930" s="1056" t="s">
        <v>871</v>
      </c>
      <c r="M930" s="971" t="s">
        <v>871</v>
      </c>
    </row>
    <row r="931" spans="1:13">
      <c r="A931" s="13"/>
      <c r="B931" s="13"/>
      <c r="C931" s="13"/>
      <c r="D931" s="13"/>
      <c r="E931" s="283" t="s">
        <v>520</v>
      </c>
      <c r="F931" s="193"/>
      <c r="G931" s="421"/>
      <c r="H931" s="249"/>
      <c r="I931" s="249"/>
      <c r="J931" s="249"/>
      <c r="K931" s="271"/>
      <c r="L931" s="1055"/>
    </row>
    <row r="932" spans="1:13">
      <c r="A932" s="13"/>
      <c r="B932" s="13"/>
      <c r="C932" s="13"/>
      <c r="D932" s="13"/>
      <c r="E932" s="283" t="s">
        <v>521</v>
      </c>
      <c r="F932" s="193"/>
      <c r="G932" s="421"/>
      <c r="H932" s="249"/>
      <c r="I932" s="249"/>
      <c r="J932" s="249"/>
      <c r="K932" s="34"/>
      <c r="L932" s="1055"/>
    </row>
    <row r="933" spans="1:13">
      <c r="A933" s="13"/>
      <c r="B933" s="13"/>
      <c r="C933" s="13"/>
      <c r="D933" s="13"/>
      <c r="E933" s="283"/>
      <c r="F933" s="193"/>
      <c r="G933" s="421"/>
      <c r="H933" s="249"/>
      <c r="I933" s="249"/>
      <c r="J933" s="249"/>
      <c r="K933" s="34"/>
      <c r="L933" s="1055"/>
    </row>
    <row r="934" spans="1:13">
      <c r="A934" s="21" t="s">
        <v>522</v>
      </c>
      <c r="B934" s="13"/>
      <c r="C934" s="13"/>
      <c r="D934" s="13"/>
      <c r="E934" s="29"/>
      <c r="F934" s="35"/>
      <c r="G934" s="671"/>
      <c r="H934" s="39"/>
      <c r="I934" s="39"/>
      <c r="J934" s="39"/>
      <c r="K934" s="173"/>
      <c r="L934" s="1055"/>
    </row>
    <row r="935" spans="1:13" ht="51" customHeight="1">
      <c r="A935" s="1147" t="s">
        <v>718</v>
      </c>
      <c r="B935" s="1147"/>
      <c r="C935" s="1147"/>
      <c r="D935" s="1147"/>
      <c r="E935" s="286" t="s">
        <v>426</v>
      </c>
      <c r="F935" s="207" t="s">
        <v>271</v>
      </c>
      <c r="G935" s="488"/>
      <c r="H935" s="1141" t="s">
        <v>646</v>
      </c>
      <c r="I935" s="1141"/>
      <c r="J935" s="484">
        <v>1</v>
      </c>
      <c r="K935" s="190" t="s">
        <v>149</v>
      </c>
      <c r="L935" s="1056" t="s">
        <v>871</v>
      </c>
      <c r="M935" s="971" t="s">
        <v>871</v>
      </c>
    </row>
    <row r="936" spans="1:13" ht="26.25" customHeight="1">
      <c r="A936" s="1113" t="s">
        <v>692</v>
      </c>
      <c r="B936" s="1206"/>
      <c r="C936" s="1206"/>
      <c r="D936" s="1207"/>
      <c r="E936" s="286" t="s">
        <v>519</v>
      </c>
      <c r="F936" s="207" t="s">
        <v>271</v>
      </c>
      <c r="G936" s="732"/>
      <c r="H936" s="282">
        <v>1</v>
      </c>
      <c r="I936" s="304"/>
      <c r="J936" s="485">
        <v>1</v>
      </c>
      <c r="K936" s="190" t="s">
        <v>149</v>
      </c>
      <c r="L936" s="1056" t="s">
        <v>871</v>
      </c>
      <c r="M936" s="971" t="s">
        <v>871</v>
      </c>
    </row>
    <row r="937" spans="1:13">
      <c r="A937" s="13"/>
      <c r="B937" s="13"/>
      <c r="C937" s="13"/>
      <c r="D937" s="13"/>
      <c r="E937" s="599" t="s">
        <v>520</v>
      </c>
      <c r="F937" s="193"/>
      <c r="G937" s="421"/>
      <c r="H937" s="249"/>
      <c r="I937" s="249"/>
      <c r="J937" s="249"/>
      <c r="K937" s="34"/>
      <c r="L937" s="1055"/>
    </row>
    <row r="938" spans="1:13">
      <c r="A938" s="13"/>
      <c r="B938" s="13"/>
      <c r="C938" s="13"/>
      <c r="D938" s="13"/>
      <c r="E938" s="283" t="s">
        <v>521</v>
      </c>
      <c r="F938" s="193"/>
      <c r="G938" s="421"/>
      <c r="H938" s="249"/>
      <c r="I938" s="249"/>
      <c r="J938" s="249"/>
      <c r="K938" s="34"/>
      <c r="L938" s="1055"/>
    </row>
    <row r="939" spans="1:13">
      <c r="A939" s="13"/>
      <c r="B939" s="13"/>
      <c r="C939" s="13"/>
      <c r="D939" s="13"/>
      <c r="E939" s="283"/>
      <c r="F939" s="193"/>
      <c r="G939" s="421"/>
      <c r="H939" s="249"/>
      <c r="I939" s="249"/>
      <c r="J939" s="249"/>
      <c r="K939" s="34"/>
      <c r="L939" s="1055"/>
    </row>
    <row r="940" spans="1:13">
      <c r="A940" s="21" t="s">
        <v>523</v>
      </c>
      <c r="B940" s="13"/>
      <c r="C940" s="13"/>
      <c r="D940" s="13"/>
      <c r="E940" s="29"/>
      <c r="F940" s="35"/>
      <c r="G940" s="671"/>
      <c r="H940" s="39"/>
      <c r="I940" s="39"/>
      <c r="J940" s="39"/>
      <c r="K940" s="173"/>
      <c r="L940" s="1055"/>
    </row>
    <row r="941" spans="1:13" ht="51.75" customHeight="1">
      <c r="A941" s="1147" t="s">
        <v>721</v>
      </c>
      <c r="B941" s="1147"/>
      <c r="C941" s="1147"/>
      <c r="D941" s="1181"/>
      <c r="E941" s="207" t="s">
        <v>426</v>
      </c>
      <c r="F941" s="207"/>
      <c r="G941" s="208"/>
      <c r="H941" s="1141" t="s">
        <v>646</v>
      </c>
      <c r="I941" s="1141"/>
      <c r="J941" s="487" t="s">
        <v>840</v>
      </c>
      <c r="K941" s="191" t="s">
        <v>149</v>
      </c>
      <c r="L941" s="1056" t="s">
        <v>871</v>
      </c>
      <c r="M941" s="971" t="s">
        <v>871</v>
      </c>
    </row>
    <row r="942" spans="1:13" ht="27" customHeight="1">
      <c r="A942" s="1147" t="s">
        <v>841</v>
      </c>
      <c r="B942" s="1147"/>
      <c r="C942" s="1147"/>
      <c r="D942" s="1181"/>
      <c r="E942" s="207" t="s">
        <v>519</v>
      </c>
      <c r="F942" s="207"/>
      <c r="G942" s="488"/>
      <c r="H942" s="489">
        <v>1</v>
      </c>
      <c r="I942" s="304"/>
      <c r="J942" s="482" t="s">
        <v>876</v>
      </c>
      <c r="K942" s="190" t="s">
        <v>149</v>
      </c>
      <c r="L942" s="1056" t="s">
        <v>871</v>
      </c>
      <c r="M942" s="971" t="s">
        <v>871</v>
      </c>
    </row>
    <row r="943" spans="1:13">
      <c r="A943" s="13"/>
      <c r="B943" s="13"/>
      <c r="C943" s="13"/>
      <c r="D943" s="13"/>
      <c r="E943" s="283" t="s">
        <v>520</v>
      </c>
      <c r="F943" s="193"/>
      <c r="G943" s="421"/>
      <c r="H943" s="249"/>
      <c r="I943" s="249"/>
      <c r="J943" s="249"/>
      <c r="K943" s="34"/>
      <c r="L943" s="1055"/>
    </row>
    <row r="944" spans="1:13" s="95" customFormat="1">
      <c r="A944" s="13"/>
      <c r="B944" s="13"/>
      <c r="C944" s="13"/>
      <c r="D944" s="13"/>
      <c r="E944" s="202"/>
      <c r="F944" s="256"/>
      <c r="G944" s="421"/>
      <c r="H944" s="249"/>
      <c r="I944" s="249"/>
      <c r="J944" s="249"/>
      <c r="K944" s="34"/>
      <c r="L944" s="1055"/>
      <c r="M944" s="973"/>
    </row>
    <row r="945" spans="1:13">
      <c r="A945" s="21" t="s">
        <v>525</v>
      </c>
      <c r="B945" s="13"/>
      <c r="C945" s="13"/>
      <c r="D945" s="13"/>
      <c r="E945" s="29"/>
      <c r="F945" s="35"/>
      <c r="G945" s="671"/>
      <c r="H945" s="39"/>
      <c r="I945" s="39"/>
      <c r="J945" s="39"/>
      <c r="K945" s="173"/>
      <c r="L945" s="1055"/>
    </row>
    <row r="946" spans="1:13" ht="61.5" customHeight="1">
      <c r="A946" s="1147" t="s">
        <v>719</v>
      </c>
      <c r="B946" s="1147"/>
      <c r="C946" s="1147"/>
      <c r="D946" s="1147"/>
      <c r="E946" s="207" t="s">
        <v>526</v>
      </c>
      <c r="F946" s="207" t="s">
        <v>404</v>
      </c>
      <c r="G946" s="488">
        <v>64</v>
      </c>
      <c r="H946" s="1141" t="s">
        <v>646</v>
      </c>
      <c r="I946" s="1141"/>
      <c r="J946" s="1202" t="s">
        <v>687</v>
      </c>
      <c r="K946" s="190">
        <v>1</v>
      </c>
      <c r="L946" s="987"/>
      <c r="M946" s="971">
        <f>+L946*K946</f>
        <v>0</v>
      </c>
    </row>
    <row r="947" spans="1:13" ht="53.25" customHeight="1">
      <c r="A947" s="1147" t="s">
        <v>720</v>
      </c>
      <c r="B947" s="1147"/>
      <c r="C947" s="1147"/>
      <c r="D947" s="1147"/>
      <c r="E947" s="645" t="s">
        <v>654</v>
      </c>
      <c r="F947" s="646" t="s">
        <v>404</v>
      </c>
      <c r="G947" s="748">
        <v>26</v>
      </c>
      <c r="H947" s="1119" t="s">
        <v>646</v>
      </c>
      <c r="I947" s="1120"/>
      <c r="J947" s="1203"/>
      <c r="K947" s="749">
        <v>1</v>
      </c>
      <c r="L947" s="983"/>
      <c r="M947" s="971">
        <f>+L947*K947</f>
        <v>0</v>
      </c>
    </row>
    <row r="948" spans="1:13">
      <c r="A948" s="12" t="s">
        <v>528</v>
      </c>
      <c r="B948" s="12"/>
      <c r="C948" s="12"/>
      <c r="D948" s="12"/>
      <c r="E948" s="206" t="s">
        <v>529</v>
      </c>
      <c r="F948" s="207" t="s">
        <v>404</v>
      </c>
      <c r="G948" s="750">
        <v>26</v>
      </c>
      <c r="H948" s="1107" t="s">
        <v>646</v>
      </c>
      <c r="I948" s="1108"/>
      <c r="J948" s="649"/>
      <c r="K948" s="747">
        <v>1</v>
      </c>
      <c r="L948" s="983"/>
      <c r="M948" s="971">
        <f>+L948*K948</f>
        <v>0</v>
      </c>
    </row>
    <row r="949" spans="1:13">
      <c r="A949" s="12" t="s">
        <v>530</v>
      </c>
      <c r="B949" s="12"/>
      <c r="C949" s="12"/>
      <c r="D949" s="12"/>
      <c r="E949" s="206" t="s">
        <v>531</v>
      </c>
      <c r="F949" s="650" t="s">
        <v>404</v>
      </c>
      <c r="G949" s="751">
        <v>26</v>
      </c>
      <c r="H949" s="629">
        <v>1</v>
      </c>
      <c r="I949" s="210"/>
      <c r="J949" s="603" t="s">
        <v>518</v>
      </c>
      <c r="K949" s="191">
        <v>1</v>
      </c>
      <c r="L949" s="983"/>
      <c r="M949" s="971">
        <f>+L949*K949</f>
        <v>0</v>
      </c>
    </row>
    <row r="950" spans="1:13">
      <c r="A950" s="12"/>
      <c r="B950" s="13"/>
      <c r="C950" s="13"/>
      <c r="D950" s="13"/>
      <c r="E950" s="29"/>
      <c r="F950" s="308"/>
      <c r="G950" s="421"/>
      <c r="H950" s="249"/>
      <c r="I950" s="249"/>
      <c r="J950" s="249"/>
      <c r="K950" s="34"/>
      <c r="L950" s="1055"/>
    </row>
    <row r="951" spans="1:13">
      <c r="A951" s="21" t="s">
        <v>889</v>
      </c>
      <c r="B951" s="13"/>
      <c r="C951" s="13"/>
      <c r="D951" s="13"/>
      <c r="E951" s="29"/>
      <c r="F951" s="256"/>
      <c r="G951" s="421"/>
      <c r="H951" s="249"/>
      <c r="I951" s="249"/>
      <c r="J951" s="249"/>
      <c r="K951" s="34"/>
      <c r="L951" s="1055"/>
    </row>
    <row r="952" spans="1:13">
      <c r="A952" s="12" t="s">
        <v>722</v>
      </c>
      <c r="B952" s="13"/>
      <c r="C952" s="13"/>
      <c r="D952" s="13"/>
      <c r="E952" s="29"/>
      <c r="F952" s="256"/>
      <c r="G952" s="421"/>
      <c r="H952" s="249"/>
      <c r="I952" s="249"/>
      <c r="J952" s="249"/>
      <c r="K952" s="34"/>
      <c r="L952" s="1055"/>
    </row>
    <row r="953" spans="1:13" ht="15">
      <c r="A953" s="12" t="s">
        <v>792</v>
      </c>
      <c r="B953" s="13"/>
      <c r="C953" s="13"/>
      <c r="D953" s="13"/>
      <c r="E953" s="304" t="s">
        <v>654</v>
      </c>
      <c r="F953" s="291" t="s">
        <v>888</v>
      </c>
      <c r="G953" s="208">
        <v>48</v>
      </c>
      <c r="H953" s="1105" t="s">
        <v>646</v>
      </c>
      <c r="I953" s="1106"/>
      <c r="J953" s="209" t="s">
        <v>524</v>
      </c>
      <c r="K953" s="191" t="s">
        <v>149</v>
      </c>
      <c r="L953" s="1056" t="s">
        <v>871</v>
      </c>
      <c r="M953" s="971" t="s">
        <v>871</v>
      </c>
    </row>
    <row r="954" spans="1:13">
      <c r="A954" s="12" t="s">
        <v>688</v>
      </c>
      <c r="B954" s="13"/>
      <c r="C954" s="13"/>
      <c r="D954" s="13"/>
      <c r="E954" s="304" t="s">
        <v>654</v>
      </c>
      <c r="F954" s="291" t="s">
        <v>888</v>
      </c>
      <c r="G954" s="208">
        <v>48</v>
      </c>
      <c r="H954" s="1105" t="s">
        <v>646</v>
      </c>
      <c r="I954" s="1106"/>
      <c r="J954" s="209" t="s">
        <v>524</v>
      </c>
      <c r="K954" s="191" t="s">
        <v>149</v>
      </c>
      <c r="L954" s="1056" t="s">
        <v>871</v>
      </c>
      <c r="M954" s="971" t="s">
        <v>871</v>
      </c>
    </row>
    <row r="955" spans="1:13">
      <c r="A955" s="12" t="s">
        <v>532</v>
      </c>
      <c r="B955" s="13"/>
      <c r="C955" s="13"/>
      <c r="D955" s="13"/>
      <c r="E955" s="304" t="s">
        <v>654</v>
      </c>
      <c r="F955" s="291" t="s">
        <v>888</v>
      </c>
      <c r="G955" s="208">
        <v>48</v>
      </c>
      <c r="H955" s="1105" t="s">
        <v>646</v>
      </c>
      <c r="I955" s="1106"/>
      <c r="J955" s="209" t="s">
        <v>524</v>
      </c>
      <c r="K955" s="191" t="s">
        <v>149</v>
      </c>
      <c r="L955" s="1056" t="s">
        <v>871</v>
      </c>
      <c r="M955" s="971" t="s">
        <v>871</v>
      </c>
    </row>
    <row r="956" spans="1:13">
      <c r="A956" s="12"/>
      <c r="B956" s="13"/>
      <c r="C956" s="13"/>
      <c r="D956" s="13"/>
      <c r="E956" s="29"/>
      <c r="F956" s="38"/>
      <c r="G956" s="421"/>
      <c r="H956" s="38"/>
      <c r="I956" s="38"/>
      <c r="J956" s="491"/>
      <c r="K956" s="34"/>
      <c r="L956" s="1055"/>
    </row>
    <row r="957" spans="1:13">
      <c r="A957" s="12" t="s">
        <v>527</v>
      </c>
      <c r="B957" s="13"/>
      <c r="C957" s="13"/>
      <c r="D957" s="13"/>
      <c r="E957" s="29"/>
      <c r="F957" s="38"/>
      <c r="G957" s="421"/>
      <c r="H957" s="38"/>
      <c r="I957" s="38"/>
      <c r="J957" s="491"/>
      <c r="K957" s="34"/>
      <c r="L957" s="1055"/>
    </row>
    <row r="958" spans="1:13">
      <c r="A958" s="12" t="s">
        <v>533</v>
      </c>
      <c r="B958" s="13"/>
      <c r="C958" s="13"/>
      <c r="D958" s="13"/>
      <c r="E958" s="304" t="s">
        <v>654</v>
      </c>
      <c r="F958" s="291"/>
      <c r="G958" s="208"/>
      <c r="H958" s="1105" t="s">
        <v>646</v>
      </c>
      <c r="I958" s="1106"/>
      <c r="J958" s="209" t="s">
        <v>524</v>
      </c>
      <c r="K958" s="191" t="s">
        <v>149</v>
      </c>
      <c r="L958" s="1056" t="s">
        <v>871</v>
      </c>
      <c r="M958" s="971" t="s">
        <v>871</v>
      </c>
    </row>
    <row r="959" spans="1:13">
      <c r="A959" s="12"/>
      <c r="B959" s="13"/>
      <c r="C959" s="13"/>
      <c r="D959" s="13"/>
      <c r="E959" s="652"/>
      <c r="F959" s="38"/>
      <c r="G959" s="421"/>
      <c r="H959" s="1145"/>
      <c r="I959" s="1145"/>
      <c r="J959" s="491"/>
      <c r="K959" s="34"/>
      <c r="L959" s="1055"/>
    </row>
    <row r="960" spans="1:13">
      <c r="A960" s="12" t="s">
        <v>534</v>
      </c>
      <c r="B960" s="13"/>
      <c r="C960" s="13"/>
      <c r="D960" s="13"/>
      <c r="E960" s="652"/>
      <c r="F960" s="38"/>
      <c r="G960" s="421"/>
      <c r="H960" s="38"/>
      <c r="I960" s="38"/>
      <c r="J960" s="491"/>
      <c r="K960" s="34"/>
      <c r="L960" s="1055"/>
    </row>
    <row r="961" spans="1:13">
      <c r="A961" s="12" t="s">
        <v>532</v>
      </c>
      <c r="B961" s="13"/>
      <c r="C961" s="13"/>
      <c r="D961" s="13"/>
      <c r="E961" s="304" t="s">
        <v>654</v>
      </c>
      <c r="F961" s="291"/>
      <c r="G961" s="208"/>
      <c r="H961" s="1105" t="s">
        <v>646</v>
      </c>
      <c r="I961" s="1106"/>
      <c r="J961" s="209" t="s">
        <v>524</v>
      </c>
      <c r="K961" s="191" t="s">
        <v>149</v>
      </c>
      <c r="L961" s="1056" t="s">
        <v>871</v>
      </c>
      <c r="M961" s="971" t="s">
        <v>871</v>
      </c>
    </row>
    <row r="962" spans="1:13">
      <c r="A962" s="12" t="s">
        <v>535</v>
      </c>
      <c r="B962" s="13"/>
      <c r="C962" s="13"/>
      <c r="D962" s="13"/>
      <c r="E962" s="304" t="s">
        <v>654</v>
      </c>
      <c r="F962" s="291"/>
      <c r="G962" s="208"/>
      <c r="H962" s="1105" t="s">
        <v>646</v>
      </c>
      <c r="I962" s="1106"/>
      <c r="J962" s="209" t="s">
        <v>524</v>
      </c>
      <c r="K962" s="191" t="s">
        <v>149</v>
      </c>
      <c r="L962" s="1056" t="s">
        <v>871</v>
      </c>
      <c r="M962" s="971" t="s">
        <v>871</v>
      </c>
    </row>
    <row r="963" spans="1:13">
      <c r="A963" s="12"/>
      <c r="B963" s="13"/>
      <c r="C963" s="13"/>
      <c r="D963" s="13"/>
      <c r="E963" s="652"/>
      <c r="F963" s="195"/>
      <c r="G963" s="722"/>
      <c r="H963" s="195"/>
      <c r="I963" s="195"/>
      <c r="J963" s="195"/>
      <c r="K963" s="173"/>
      <c r="L963" s="1055"/>
    </row>
    <row r="964" spans="1:13">
      <c r="A964" s="12" t="s">
        <v>536</v>
      </c>
      <c r="B964" s="13"/>
      <c r="C964" s="13"/>
      <c r="D964" s="13"/>
      <c r="E964" s="652"/>
      <c r="F964" s="195"/>
      <c r="G964" s="722"/>
      <c r="H964" s="195"/>
      <c r="I964" s="195"/>
      <c r="J964" s="195"/>
      <c r="K964" s="173"/>
      <c r="L964" s="1055"/>
    </row>
    <row r="965" spans="1:13">
      <c r="A965" s="12" t="s">
        <v>537</v>
      </c>
      <c r="B965" s="13"/>
      <c r="C965" s="13"/>
      <c r="D965" s="13"/>
      <c r="E965" s="304" t="s">
        <v>654</v>
      </c>
      <c r="F965" s="291"/>
      <c r="G965" s="208"/>
      <c r="H965" s="1105" t="s">
        <v>646</v>
      </c>
      <c r="I965" s="1106"/>
      <c r="J965" s="209" t="s">
        <v>524</v>
      </c>
      <c r="K965" s="191" t="s">
        <v>149</v>
      </c>
      <c r="L965" s="1056" t="s">
        <v>871</v>
      </c>
      <c r="M965" s="971" t="s">
        <v>871</v>
      </c>
    </row>
    <row r="966" spans="1:13">
      <c r="A966" s="60"/>
      <c r="B966" s="13"/>
      <c r="C966" s="13"/>
      <c r="D966" s="13"/>
      <c r="E966" s="652"/>
      <c r="F966" s="195"/>
      <c r="G966" s="722"/>
      <c r="H966" s="195"/>
      <c r="I966" s="195"/>
      <c r="J966" s="195"/>
      <c r="K966" s="173"/>
      <c r="L966" s="1055"/>
    </row>
    <row r="967" spans="1:13">
      <c r="A967" s="60"/>
      <c r="B967" s="13"/>
      <c r="C967" s="13"/>
      <c r="D967" s="13"/>
      <c r="E967" s="29"/>
      <c r="F967" s="38"/>
      <c r="G967" s="421"/>
      <c r="H967" s="38"/>
      <c r="I967" s="38"/>
      <c r="J967" s="38"/>
      <c r="K967" s="34"/>
      <c r="L967" s="1055"/>
    </row>
    <row r="968" spans="1:13">
      <c r="A968" s="21" t="s">
        <v>538</v>
      </c>
      <c r="B968" s="13"/>
      <c r="C968" s="13"/>
      <c r="D968" s="13"/>
      <c r="E968" s="29"/>
      <c r="F968" s="38"/>
      <c r="G968" s="421"/>
      <c r="H968" s="38"/>
      <c r="I968" s="38"/>
      <c r="J968" s="38"/>
      <c r="K968" s="34"/>
      <c r="L968" s="1055"/>
    </row>
    <row r="969" spans="1:13">
      <c r="A969" s="60"/>
      <c r="B969" s="13"/>
      <c r="C969" s="13"/>
      <c r="D969" s="13"/>
      <c r="E969" s="29"/>
      <c r="F969" s="195"/>
      <c r="G969" s="722"/>
      <c r="H969" s="195"/>
      <c r="I969" s="195"/>
      <c r="J969" s="195"/>
      <c r="K969" s="173"/>
      <c r="L969" s="1055"/>
    </row>
    <row r="970" spans="1:13">
      <c r="A970" s="12" t="s">
        <v>723</v>
      </c>
      <c r="B970" s="13"/>
      <c r="C970" s="13"/>
      <c r="D970" s="13"/>
      <c r="E970" s="29"/>
      <c r="F970" s="38"/>
      <c r="G970" s="421"/>
      <c r="H970" s="38"/>
      <c r="I970" s="38"/>
      <c r="J970" s="38"/>
      <c r="K970" s="34"/>
      <c r="L970" s="1055"/>
    </row>
    <row r="971" spans="1:13">
      <c r="A971" s="12" t="s">
        <v>539</v>
      </c>
      <c r="B971" s="13"/>
      <c r="C971" s="13"/>
      <c r="D971" s="13"/>
      <c r="E971" s="206" t="s">
        <v>540</v>
      </c>
      <c r="F971" s="291"/>
      <c r="G971" s="208"/>
      <c r="H971" s="1105" t="s">
        <v>646</v>
      </c>
      <c r="I971" s="1106"/>
      <c r="J971" s="209" t="s">
        <v>524</v>
      </c>
      <c r="K971" s="191" t="s">
        <v>149</v>
      </c>
      <c r="L971" s="1056" t="s">
        <v>871</v>
      </c>
      <c r="M971" s="971" t="s">
        <v>871</v>
      </c>
    </row>
    <row r="972" spans="1:13">
      <c r="A972" s="12" t="s">
        <v>724</v>
      </c>
      <c r="B972" s="13"/>
      <c r="C972" s="13"/>
      <c r="D972" s="13"/>
      <c r="E972" s="206" t="s">
        <v>541</v>
      </c>
      <c r="F972" s="291"/>
      <c r="G972" s="208"/>
      <c r="H972" s="1105" t="s">
        <v>646</v>
      </c>
      <c r="I972" s="1106"/>
      <c r="J972" s="209" t="s">
        <v>524</v>
      </c>
      <c r="K972" s="191" t="s">
        <v>149</v>
      </c>
      <c r="L972" s="1056" t="s">
        <v>871</v>
      </c>
      <c r="M972" s="971" t="s">
        <v>871</v>
      </c>
    </row>
    <row r="973" spans="1:13">
      <c r="A973" s="12" t="s">
        <v>725</v>
      </c>
      <c r="B973" s="13"/>
      <c r="C973" s="13"/>
      <c r="D973" s="13"/>
      <c r="E973" s="206" t="s">
        <v>542</v>
      </c>
      <c r="F973" s="291"/>
      <c r="G973" s="208"/>
      <c r="H973" s="1105" t="s">
        <v>646</v>
      </c>
      <c r="I973" s="1106"/>
      <c r="J973" s="209" t="s">
        <v>524</v>
      </c>
      <c r="K973" s="191" t="s">
        <v>149</v>
      </c>
      <c r="L973" s="1056" t="s">
        <v>871</v>
      </c>
      <c r="M973" s="971" t="s">
        <v>871</v>
      </c>
    </row>
    <row r="974" spans="1:13">
      <c r="A974" s="12" t="s">
        <v>726</v>
      </c>
      <c r="B974" s="13"/>
      <c r="C974" s="13"/>
      <c r="D974" s="13"/>
      <c r="E974" s="206" t="s">
        <v>543</v>
      </c>
      <c r="F974" s="291"/>
      <c r="G974" s="208"/>
      <c r="H974" s="1105" t="s">
        <v>646</v>
      </c>
      <c r="I974" s="1106"/>
      <c r="J974" s="209" t="s">
        <v>524</v>
      </c>
      <c r="K974" s="191" t="s">
        <v>149</v>
      </c>
      <c r="L974" s="1056" t="s">
        <v>871</v>
      </c>
      <c r="M974" s="971" t="s">
        <v>871</v>
      </c>
    </row>
    <row r="975" spans="1:13">
      <c r="A975" s="12" t="s">
        <v>727</v>
      </c>
      <c r="B975" s="13"/>
      <c r="C975" s="13"/>
      <c r="D975" s="13"/>
      <c r="E975" s="206" t="s">
        <v>544</v>
      </c>
      <c r="F975" s="291"/>
      <c r="G975" s="208"/>
      <c r="H975" s="1105" t="s">
        <v>646</v>
      </c>
      <c r="I975" s="1106"/>
      <c r="J975" s="209" t="s">
        <v>524</v>
      </c>
      <c r="K975" s="191" t="s">
        <v>149</v>
      </c>
      <c r="L975" s="1056" t="s">
        <v>871</v>
      </c>
      <c r="M975" s="971" t="s">
        <v>871</v>
      </c>
    </row>
    <row r="976" spans="1:13">
      <c r="A976" s="12" t="s">
        <v>728</v>
      </c>
      <c r="B976" s="13"/>
      <c r="C976" s="13"/>
      <c r="D976" s="13"/>
      <c r="E976" s="206" t="s">
        <v>529</v>
      </c>
      <c r="F976" s="291"/>
      <c r="G976" s="208"/>
      <c r="H976" s="1105" t="s">
        <v>646</v>
      </c>
      <c r="I976" s="1106"/>
      <c r="J976" s="209" t="s">
        <v>524</v>
      </c>
      <c r="K976" s="191" t="s">
        <v>149</v>
      </c>
      <c r="L976" s="1056" t="s">
        <v>871</v>
      </c>
      <c r="M976" s="971" t="s">
        <v>871</v>
      </c>
    </row>
    <row r="977" spans="1:13">
      <c r="A977" s="12" t="s">
        <v>729</v>
      </c>
      <c r="B977" s="13"/>
      <c r="C977" s="13"/>
      <c r="D977" s="13"/>
      <c r="E977" s="210" t="s">
        <v>654</v>
      </c>
      <c r="F977" s="291"/>
      <c r="G977" s="208"/>
      <c r="H977" s="1105" t="s">
        <v>646</v>
      </c>
      <c r="I977" s="1106"/>
      <c r="J977" s="209" t="s">
        <v>524</v>
      </c>
      <c r="K977" s="191" t="s">
        <v>149</v>
      </c>
      <c r="L977" s="1056" t="s">
        <v>871</v>
      </c>
      <c r="M977" s="971" t="s">
        <v>871</v>
      </c>
    </row>
    <row r="978" spans="1:13">
      <c r="A978" s="12"/>
      <c r="B978" s="13"/>
      <c r="C978" s="13"/>
      <c r="D978" s="13"/>
      <c r="E978" s="29"/>
      <c r="F978" s="38"/>
      <c r="G978" s="421"/>
      <c r="H978" s="38"/>
      <c r="I978" s="38"/>
      <c r="J978" s="38"/>
      <c r="K978" s="34"/>
      <c r="L978" s="1055"/>
    </row>
    <row r="979" spans="1:13">
      <c r="A979" s="21" t="s">
        <v>545</v>
      </c>
      <c r="B979" s="13"/>
      <c r="C979" s="13"/>
      <c r="D979" s="13"/>
      <c r="E979" s="29"/>
      <c r="F979" s="38"/>
      <c r="G979" s="421"/>
      <c r="H979" s="38"/>
      <c r="I979" s="38"/>
      <c r="J979" s="250"/>
      <c r="K979" s="251"/>
      <c r="L979" s="1055"/>
    </row>
    <row r="980" spans="1:13">
      <c r="A980" s="21" t="s">
        <v>546</v>
      </c>
      <c r="B980" s="13"/>
      <c r="C980" s="13"/>
      <c r="D980" s="13"/>
      <c r="E980" s="29"/>
      <c r="F980" s="38"/>
      <c r="G980" s="421"/>
      <c r="H980" s="38"/>
      <c r="I980" s="38"/>
      <c r="J980" s="38"/>
      <c r="K980" s="34"/>
      <c r="L980" s="1055"/>
    </row>
    <row r="981" spans="1:13">
      <c r="A981" s="12" t="s">
        <v>547</v>
      </c>
      <c r="B981" s="13"/>
      <c r="C981" s="13"/>
      <c r="D981" s="13"/>
      <c r="E981" s="29"/>
      <c r="F981" s="38"/>
      <c r="G981" s="421"/>
      <c r="H981" s="38"/>
      <c r="I981" s="38"/>
      <c r="J981" s="38"/>
      <c r="K981" s="34"/>
      <c r="L981" s="1055"/>
    </row>
    <row r="982" spans="1:13" ht="26.25" customHeight="1">
      <c r="A982" s="1147" t="s">
        <v>842</v>
      </c>
      <c r="B982" s="1148"/>
      <c r="C982" s="1148"/>
      <c r="D982" s="1149"/>
      <c r="E982" s="286" t="s">
        <v>548</v>
      </c>
      <c r="F982" s="286" t="s">
        <v>424</v>
      </c>
      <c r="G982" s="488"/>
      <c r="H982" s="1105" t="s">
        <v>646</v>
      </c>
      <c r="I982" s="1106"/>
      <c r="J982" s="282" t="s">
        <v>397</v>
      </c>
      <c r="K982" s="190" t="s">
        <v>149</v>
      </c>
      <c r="L982" s="1056" t="s">
        <v>871</v>
      </c>
      <c r="M982" s="971" t="s">
        <v>871</v>
      </c>
    </row>
    <row r="983" spans="1:13">
      <c r="A983" s="12" t="s">
        <v>730</v>
      </c>
      <c r="B983" s="13"/>
      <c r="C983" s="13"/>
      <c r="D983" s="13"/>
      <c r="E983" s="206" t="s">
        <v>548</v>
      </c>
      <c r="F983" s="291" t="s">
        <v>424</v>
      </c>
      <c r="G983" s="208"/>
      <c r="H983" s="1105" t="s">
        <v>646</v>
      </c>
      <c r="I983" s="1106"/>
      <c r="J983" s="209" t="s">
        <v>397</v>
      </c>
      <c r="K983" s="191" t="s">
        <v>149</v>
      </c>
      <c r="L983" s="1056" t="s">
        <v>871</v>
      </c>
      <c r="M983" s="971" t="s">
        <v>871</v>
      </c>
    </row>
    <row r="984" spans="1:13">
      <c r="A984" s="60"/>
      <c r="B984" s="13"/>
      <c r="C984" s="13"/>
      <c r="D984" s="13"/>
      <c r="E984" s="663" t="s">
        <v>549</v>
      </c>
      <c r="G984" s="279"/>
      <c r="H984" s="663"/>
      <c r="I984" s="663"/>
      <c r="J984" s="249"/>
      <c r="K984" s="34"/>
      <c r="L984" s="1055"/>
    </row>
    <row r="985" spans="1:13">
      <c r="A985" s="21" t="s">
        <v>854</v>
      </c>
      <c r="B985" s="13"/>
      <c r="C985" s="13"/>
      <c r="D985" s="13"/>
      <c r="E985" s="29"/>
      <c r="F985" s="38"/>
      <c r="G985" s="421"/>
      <c r="H985" s="38"/>
      <c r="I985" s="38"/>
      <c r="J985" s="38"/>
      <c r="K985" s="34"/>
      <c r="L985" s="1055"/>
    </row>
    <row r="986" spans="1:13">
      <c r="A986" s="12" t="s">
        <v>855</v>
      </c>
      <c r="B986" s="13"/>
      <c r="C986" s="13"/>
      <c r="D986" s="13"/>
      <c r="E986" s="29"/>
      <c r="F986" s="38"/>
      <c r="G986" s="421"/>
      <c r="H986" s="38"/>
      <c r="I986" s="38"/>
      <c r="J986" s="38"/>
      <c r="K986" s="34"/>
      <c r="L986" s="1055"/>
    </row>
    <row r="987" spans="1:13">
      <c r="A987" s="12" t="s">
        <v>856</v>
      </c>
      <c r="B987" s="12"/>
      <c r="C987" s="12"/>
      <c r="D987" s="111"/>
      <c r="E987" s="286"/>
      <c r="F987" s="286" t="s">
        <v>424</v>
      </c>
      <c r="G987" s="488">
        <v>16</v>
      </c>
      <c r="H987" s="1105" t="s">
        <v>646</v>
      </c>
      <c r="I987" s="1106"/>
      <c r="J987" s="282" t="s">
        <v>397</v>
      </c>
      <c r="K987" s="190">
        <v>1</v>
      </c>
      <c r="L987" s="987"/>
      <c r="M987" s="971">
        <f>+K987*L987</f>
        <v>0</v>
      </c>
    </row>
    <row r="988" spans="1:13">
      <c r="A988" s="12" t="s">
        <v>857</v>
      </c>
      <c r="B988" s="13"/>
      <c r="C988" s="13"/>
      <c r="D988" s="13"/>
      <c r="E988" s="206"/>
      <c r="F988" s="291" t="s">
        <v>424</v>
      </c>
      <c r="G988" s="208">
        <v>16</v>
      </c>
      <c r="H988" s="1105" t="s">
        <v>646</v>
      </c>
      <c r="I988" s="1106"/>
      <c r="J988" s="209" t="s">
        <v>397</v>
      </c>
      <c r="K988" s="191">
        <v>1</v>
      </c>
      <c r="L988" s="987"/>
      <c r="M988" s="971">
        <f>+K988*L988</f>
        <v>0</v>
      </c>
    </row>
    <row r="989" spans="1:13">
      <c r="A989" s="60"/>
      <c r="B989" s="13"/>
      <c r="C989" s="13"/>
      <c r="D989" s="13"/>
      <c r="E989" s="663" t="s">
        <v>549</v>
      </c>
      <c r="G989" s="279"/>
      <c r="H989" s="663"/>
      <c r="I989" s="663"/>
      <c r="J989" s="249"/>
      <c r="K989" s="34"/>
      <c r="L989" s="1055"/>
    </row>
    <row r="990" spans="1:13">
      <c r="A990" s="60"/>
      <c r="B990" s="13"/>
      <c r="C990" s="13"/>
      <c r="D990" s="13"/>
      <c r="E990" s="29"/>
      <c r="F990" s="38"/>
      <c r="G990" s="421"/>
      <c r="H990" s="38"/>
      <c r="I990" s="38"/>
      <c r="J990" s="250"/>
      <c r="K990" s="251"/>
      <c r="L990" s="1055"/>
    </row>
    <row r="991" spans="1:13">
      <c r="A991" s="21" t="s">
        <v>550</v>
      </c>
      <c r="B991" s="13"/>
      <c r="C991" s="13"/>
      <c r="D991" s="13"/>
      <c r="E991" s="29"/>
      <c r="F991" s="38"/>
      <c r="G991" s="421"/>
      <c r="H991" s="38"/>
      <c r="I991" s="38"/>
      <c r="J991" s="250"/>
      <c r="K991" s="251"/>
      <c r="L991" s="1055"/>
    </row>
    <row r="992" spans="1:13">
      <c r="A992" s="21" t="s">
        <v>551</v>
      </c>
      <c r="B992" s="13"/>
      <c r="C992" s="13"/>
      <c r="D992" s="13"/>
      <c r="E992" s="29"/>
      <c r="F992" s="38"/>
      <c r="G992" s="421"/>
      <c r="H992" s="256"/>
      <c r="I992" s="256"/>
      <c r="J992" s="250"/>
      <c r="K992" s="251"/>
      <c r="L992" s="1055"/>
    </row>
    <row r="993" spans="1:13">
      <c r="A993" s="12" t="s">
        <v>865</v>
      </c>
      <c r="B993" s="13"/>
      <c r="C993" s="13"/>
      <c r="D993" s="13"/>
      <c r="E993" s="29"/>
      <c r="F993" s="38"/>
      <c r="G993" s="421"/>
      <c r="H993" s="256"/>
      <c r="I993" s="256"/>
      <c r="J993" s="250"/>
      <c r="K993" s="251"/>
      <c r="L993" s="1055"/>
    </row>
    <row r="994" spans="1:13">
      <c r="A994" s="12" t="s">
        <v>862</v>
      </c>
      <c r="B994" s="13"/>
      <c r="C994" s="13"/>
      <c r="D994" s="13"/>
      <c r="E994" s="206" t="s">
        <v>864</v>
      </c>
      <c r="F994" s="291" t="s">
        <v>424</v>
      </c>
      <c r="G994" s="208">
        <v>8</v>
      </c>
      <c r="H994" s="1105" t="s">
        <v>646</v>
      </c>
      <c r="I994" s="1106"/>
      <c r="J994" s="209" t="s">
        <v>397</v>
      </c>
      <c r="K994" s="191">
        <v>1</v>
      </c>
      <c r="L994" s="983"/>
      <c r="M994" s="971">
        <f>+K994*L994</f>
        <v>0</v>
      </c>
    </row>
    <row r="995" spans="1:13">
      <c r="A995" s="12" t="s">
        <v>863</v>
      </c>
      <c r="B995" s="13"/>
      <c r="C995" s="13"/>
      <c r="D995" s="13"/>
      <c r="E995" s="206" t="s">
        <v>864</v>
      </c>
      <c r="F995" s="291" t="s">
        <v>424</v>
      </c>
      <c r="G995" s="208">
        <v>0</v>
      </c>
      <c r="H995" s="1105" t="s">
        <v>646</v>
      </c>
      <c r="I995" s="1106"/>
      <c r="J995" s="209" t="s">
        <v>397</v>
      </c>
      <c r="K995" s="191" t="s">
        <v>149</v>
      </c>
      <c r="L995" s="1056" t="s">
        <v>871</v>
      </c>
      <c r="M995" s="971" t="s">
        <v>871</v>
      </c>
    </row>
    <row r="996" spans="1:13">
      <c r="A996" s="12"/>
      <c r="B996" s="13"/>
      <c r="C996" s="13"/>
      <c r="D996" s="13"/>
      <c r="E996" s="663" t="s">
        <v>549</v>
      </c>
      <c r="G996" s="279"/>
      <c r="H996" s="663"/>
      <c r="I996" s="663"/>
      <c r="J996" s="249"/>
      <c r="K996" s="34"/>
      <c r="L996" s="982"/>
      <c r="M996" s="677"/>
    </row>
    <row r="997" spans="1:13">
      <c r="A997" s="12"/>
      <c r="B997" s="13"/>
      <c r="C997" s="13"/>
      <c r="D997" s="13"/>
      <c r="E997" s="29"/>
      <c r="F997" s="38"/>
      <c r="G997" s="421"/>
      <c r="H997" s="256"/>
      <c r="I997" s="256"/>
      <c r="J997" s="250"/>
      <c r="K997" s="251"/>
      <c r="L997" s="982"/>
      <c r="M997" s="677"/>
    </row>
    <row r="998" spans="1:13">
      <c r="A998" s="12" t="s">
        <v>869</v>
      </c>
      <c r="B998" s="13"/>
      <c r="C998" s="13"/>
      <c r="D998" s="13"/>
      <c r="E998" s="210" t="s">
        <v>654</v>
      </c>
      <c r="F998" s="291" t="s">
        <v>404</v>
      </c>
      <c r="G998" s="208"/>
      <c r="H998" s="1105" t="s">
        <v>646</v>
      </c>
      <c r="I998" s="1106"/>
      <c r="J998" s="209" t="s">
        <v>397</v>
      </c>
      <c r="K998" s="752">
        <v>1</v>
      </c>
      <c r="L998" s="987"/>
      <c r="M998" s="976">
        <f>+K998*L998</f>
        <v>0</v>
      </c>
    </row>
    <row r="999" spans="1:13" ht="15.6" customHeight="1">
      <c r="A999" s="60"/>
      <c r="B999" s="13"/>
      <c r="C999" s="13"/>
      <c r="D999" s="13"/>
      <c r="E999" s="663" t="s">
        <v>549</v>
      </c>
      <c r="G999" s="279"/>
      <c r="H999" s="663"/>
      <c r="I999" s="663"/>
      <c r="J999" s="663"/>
      <c r="K999" s="34"/>
      <c r="L999" s="986"/>
    </row>
    <row r="1000" spans="1:13">
      <c r="A1000" s="60"/>
      <c r="B1000" s="13"/>
      <c r="C1000" s="13"/>
      <c r="D1000" s="13"/>
      <c r="E1000" s="29"/>
      <c r="F1000" s="256"/>
      <c r="G1000" s="421"/>
      <c r="H1000" s="249"/>
      <c r="I1000" s="249"/>
      <c r="J1000" s="249"/>
      <c r="K1000" s="34"/>
      <c r="L1000" s="986"/>
    </row>
    <row r="1001" spans="1:13">
      <c r="A1001" s="21" t="s">
        <v>877</v>
      </c>
      <c r="B1001" s="13"/>
      <c r="C1001" s="13"/>
      <c r="D1001" s="13"/>
      <c r="E1001" s="29"/>
      <c r="F1001" s="256"/>
      <c r="G1001" s="421"/>
      <c r="H1001" s="249"/>
      <c r="I1001" s="249"/>
      <c r="J1001" s="249"/>
      <c r="K1001" s="34"/>
      <c r="L1001" s="986"/>
    </row>
    <row r="1002" spans="1:13">
      <c r="A1002" s="60"/>
      <c r="B1002" s="13"/>
      <c r="C1002" s="13"/>
      <c r="D1002" s="13"/>
      <c r="E1002" s="29"/>
      <c r="F1002" s="256"/>
      <c r="G1002" s="421"/>
      <c r="H1002" s="249"/>
      <c r="I1002" s="249"/>
      <c r="J1002" s="249"/>
      <c r="K1002" s="34"/>
      <c r="L1002" s="986"/>
    </row>
    <row r="1003" spans="1:13">
      <c r="A1003" s="21" t="s">
        <v>552</v>
      </c>
      <c r="B1003" s="13"/>
      <c r="C1003" s="13"/>
      <c r="D1003" s="13"/>
      <c r="E1003" s="29"/>
      <c r="F1003" s="256"/>
      <c r="G1003" s="421"/>
      <c r="H1003" s="249"/>
      <c r="I1003" s="249"/>
      <c r="J1003" s="249"/>
      <c r="K1003" s="34"/>
      <c r="L1003" s="986"/>
    </row>
    <row r="1004" spans="1:13" ht="28.2" customHeight="1">
      <c r="A1004" s="1187" t="s">
        <v>799</v>
      </c>
      <c r="B1004" s="1187"/>
      <c r="C1004" s="1187"/>
      <c r="D1004" s="1187"/>
      <c r="E1004" s="1187"/>
      <c r="F1004" s="1187"/>
      <c r="G1004" s="1187"/>
      <c r="H1004" s="1187"/>
      <c r="I1004" s="1187"/>
      <c r="J1004" s="1187"/>
      <c r="K1004" s="1187"/>
      <c r="L1004" s="986"/>
    </row>
    <row r="1005" spans="1:13" ht="15" thickBot="1">
      <c r="A1005" s="60"/>
      <c r="B1005" s="13"/>
      <c r="C1005" s="13"/>
      <c r="D1005" s="13"/>
      <c r="E1005" s="29"/>
      <c r="F1005" s="256"/>
      <c r="G1005" s="421"/>
      <c r="H1005" s="249"/>
      <c r="I1005" s="1104" t="s">
        <v>515</v>
      </c>
      <c r="J1005" s="1104"/>
      <c r="K1005" s="1104"/>
      <c r="L1005" s="1099">
        <f>SUM(M928:M998)</f>
        <v>0</v>
      </c>
      <c r="M1005" s="1100"/>
    </row>
    <row r="1006" spans="1:13" s="95" customFormat="1">
      <c r="A1006" s="60"/>
      <c r="B1006" s="13"/>
      <c r="C1006" s="13"/>
      <c r="D1006" s="13"/>
      <c r="E1006" s="29"/>
      <c r="F1006" s="256"/>
      <c r="G1006" s="421"/>
      <c r="H1006" s="249"/>
      <c r="I1006" s="1013"/>
      <c r="J1006" s="1013"/>
      <c r="K1006" s="1013"/>
      <c r="L1006" s="1054"/>
      <c r="M1006" s="974"/>
    </row>
    <row r="1007" spans="1:13">
      <c r="A1007" s="21" t="s">
        <v>553</v>
      </c>
      <c r="B1007" s="13"/>
      <c r="C1007" s="13"/>
      <c r="D1007" s="13"/>
      <c r="E1007" s="29"/>
      <c r="F1007" s="256"/>
      <c r="G1007" s="421"/>
      <c r="H1007" s="249"/>
      <c r="I1007" s="249"/>
      <c r="J1007" s="249"/>
      <c r="K1007" s="34"/>
      <c r="L1007" s="1055"/>
    </row>
    <row r="1008" spans="1:13">
      <c r="A1008" s="21" t="s">
        <v>554</v>
      </c>
      <c r="B1008" s="13"/>
      <c r="C1008" s="13"/>
      <c r="D1008" s="13"/>
      <c r="E1008" s="29"/>
      <c r="F1008" s="35"/>
      <c r="G1008" s="671"/>
      <c r="H1008" s="39"/>
      <c r="I1008" s="39"/>
      <c r="J1008" s="39"/>
      <c r="K1008" s="173"/>
      <c r="L1008" s="1055"/>
    </row>
    <row r="1009" spans="1:13">
      <c r="A1009" s="79" t="s">
        <v>555</v>
      </c>
      <c r="B1009" s="50"/>
      <c r="C1009" s="50"/>
      <c r="D1009" s="80"/>
      <c r="E1009" s="29"/>
      <c r="F1009" s="256"/>
      <c r="G1009" s="279"/>
      <c r="H1009" s="1146"/>
      <c r="I1009" s="1146"/>
      <c r="J1009" s="492"/>
      <c r="K1009" s="34"/>
      <c r="L1009" s="1055"/>
    </row>
    <row r="1010" spans="1:13">
      <c r="A1010" s="51" t="s">
        <v>556</v>
      </c>
      <c r="B1010" s="80"/>
      <c r="C1010" s="80"/>
      <c r="D1010" s="80"/>
      <c r="E1010" s="309" t="s">
        <v>557</v>
      </c>
      <c r="F1010" s="207" t="s">
        <v>1074</v>
      </c>
      <c r="G1010" s="274"/>
      <c r="H1010" s="1105" t="s">
        <v>646</v>
      </c>
      <c r="I1010" s="1106"/>
      <c r="J1010" s="493" t="s">
        <v>564</v>
      </c>
      <c r="K1010" s="191" t="s">
        <v>149</v>
      </c>
      <c r="L1010" s="1056" t="s">
        <v>871</v>
      </c>
      <c r="M1010" s="971" t="s">
        <v>871</v>
      </c>
    </row>
    <row r="1011" spans="1:13">
      <c r="A1011" s="51" t="s">
        <v>558</v>
      </c>
      <c r="B1011" s="80"/>
      <c r="C1011" s="80"/>
      <c r="D1011" s="80"/>
      <c r="E1011" s="309" t="s">
        <v>559</v>
      </c>
      <c r="F1011" s="207" t="s">
        <v>1074</v>
      </c>
      <c r="G1011" s="274"/>
      <c r="H1011" s="1105" t="s">
        <v>646</v>
      </c>
      <c r="I1011" s="1106"/>
      <c r="J1011" s="493" t="s">
        <v>564</v>
      </c>
      <c r="K1011" s="191" t="s">
        <v>149</v>
      </c>
      <c r="L1011" s="1056" t="s">
        <v>871</v>
      </c>
      <c r="M1011" s="971" t="s">
        <v>871</v>
      </c>
    </row>
    <row r="1012" spans="1:13">
      <c r="A1012" s="51" t="s">
        <v>560</v>
      </c>
      <c r="B1012" s="80"/>
      <c r="C1012" s="80"/>
      <c r="D1012" s="80"/>
      <c r="E1012" s="309" t="s">
        <v>561</v>
      </c>
      <c r="F1012" s="207" t="s">
        <v>1074</v>
      </c>
      <c r="G1012" s="274"/>
      <c r="H1012" s="1105" t="s">
        <v>646</v>
      </c>
      <c r="I1012" s="1106"/>
      <c r="J1012" s="493" t="s">
        <v>564</v>
      </c>
      <c r="K1012" s="191" t="s">
        <v>149</v>
      </c>
      <c r="L1012" s="1056" t="s">
        <v>871</v>
      </c>
      <c r="M1012" s="971" t="s">
        <v>871</v>
      </c>
    </row>
    <row r="1013" spans="1:13">
      <c r="A1013" s="51" t="s">
        <v>562</v>
      </c>
      <c r="B1013" s="80"/>
      <c r="C1013" s="80"/>
      <c r="D1013" s="80"/>
      <c r="E1013" s="309" t="s">
        <v>563</v>
      </c>
      <c r="F1013" s="207" t="s">
        <v>1074</v>
      </c>
      <c r="G1013" s="274"/>
      <c r="H1013" s="1105" t="s">
        <v>646</v>
      </c>
      <c r="I1013" s="1106"/>
      <c r="J1013" s="493" t="s">
        <v>564</v>
      </c>
      <c r="K1013" s="191" t="s">
        <v>149</v>
      </c>
      <c r="L1013" s="1056" t="s">
        <v>871</v>
      </c>
      <c r="M1013" s="971" t="s">
        <v>871</v>
      </c>
    </row>
    <row r="1014" spans="1:13">
      <c r="A1014" s="79" t="s">
        <v>565</v>
      </c>
      <c r="B1014" s="80"/>
      <c r="C1014" s="80"/>
      <c r="D1014" s="80"/>
      <c r="E1014" s="29"/>
      <c r="F1014" s="256"/>
      <c r="G1014" s="279"/>
      <c r="H1014" s="1146"/>
      <c r="I1014" s="1146"/>
      <c r="J1014" s="492"/>
      <c r="K1014" s="34"/>
      <c r="L1014" s="1055"/>
    </row>
    <row r="1015" spans="1:13">
      <c r="A1015" s="51" t="s">
        <v>556</v>
      </c>
      <c r="B1015" s="80"/>
      <c r="C1015" s="80"/>
      <c r="D1015" s="80"/>
      <c r="E1015" s="309" t="s">
        <v>557</v>
      </c>
      <c r="F1015" s="207" t="s">
        <v>1074</v>
      </c>
      <c r="G1015" s="274"/>
      <c r="H1015" s="1105" t="s">
        <v>646</v>
      </c>
      <c r="I1015" s="1106"/>
      <c r="J1015" s="493" t="s">
        <v>564</v>
      </c>
      <c r="K1015" s="191" t="s">
        <v>149</v>
      </c>
      <c r="L1015" s="1056" t="s">
        <v>871</v>
      </c>
      <c r="M1015" s="971" t="s">
        <v>871</v>
      </c>
    </row>
    <row r="1016" spans="1:13">
      <c r="A1016" s="51" t="s">
        <v>560</v>
      </c>
      <c r="B1016" s="80"/>
      <c r="C1016" s="80"/>
      <c r="D1016" s="80"/>
      <c r="E1016" s="309" t="s">
        <v>561</v>
      </c>
      <c r="F1016" s="207" t="s">
        <v>1074</v>
      </c>
      <c r="G1016" s="274"/>
      <c r="H1016" s="1105" t="s">
        <v>646</v>
      </c>
      <c r="I1016" s="1106"/>
      <c r="J1016" s="493" t="s">
        <v>564</v>
      </c>
      <c r="K1016" s="191" t="s">
        <v>149</v>
      </c>
      <c r="L1016" s="1056" t="s">
        <v>871</v>
      </c>
      <c r="M1016" s="971" t="s">
        <v>871</v>
      </c>
    </row>
    <row r="1017" spans="1:13">
      <c r="A1017" s="51" t="s">
        <v>566</v>
      </c>
      <c r="B1017" s="80"/>
      <c r="C1017" s="80"/>
      <c r="D1017" s="80"/>
      <c r="E1017" s="309" t="s">
        <v>567</v>
      </c>
      <c r="F1017" s="207" t="s">
        <v>1074</v>
      </c>
      <c r="G1017" s="274"/>
      <c r="H1017" s="1105" t="s">
        <v>646</v>
      </c>
      <c r="I1017" s="1106"/>
      <c r="J1017" s="493" t="s">
        <v>564</v>
      </c>
      <c r="K1017" s="191" t="s">
        <v>149</v>
      </c>
      <c r="L1017" s="1056" t="s">
        <v>871</v>
      </c>
      <c r="M1017" s="971" t="s">
        <v>871</v>
      </c>
    </row>
    <row r="1018" spans="1:13">
      <c r="A1018" s="51" t="s">
        <v>562</v>
      </c>
      <c r="B1018" s="80"/>
      <c r="C1018" s="80"/>
      <c r="D1018" s="80"/>
      <c r="E1018" s="309" t="s">
        <v>568</v>
      </c>
      <c r="F1018" s="207" t="s">
        <v>1074</v>
      </c>
      <c r="G1018" s="274"/>
      <c r="H1018" s="1105" t="s">
        <v>646</v>
      </c>
      <c r="I1018" s="1106"/>
      <c r="J1018" s="493" t="s">
        <v>564</v>
      </c>
      <c r="K1018" s="191" t="s">
        <v>149</v>
      </c>
      <c r="L1018" s="1056" t="s">
        <v>871</v>
      </c>
      <c r="M1018" s="971" t="s">
        <v>871</v>
      </c>
    </row>
    <row r="1019" spans="1:13">
      <c r="A1019" s="12" t="s">
        <v>569</v>
      </c>
      <c r="B1019" s="13"/>
      <c r="C1019" s="13"/>
      <c r="D1019" s="13"/>
      <c r="E1019" s="210" t="s">
        <v>654</v>
      </c>
      <c r="F1019" s="207" t="s">
        <v>404</v>
      </c>
      <c r="G1019" s="274"/>
      <c r="H1019" s="1105" t="s">
        <v>646</v>
      </c>
      <c r="I1019" s="1106"/>
      <c r="J1019" s="209" t="s">
        <v>221</v>
      </c>
      <c r="K1019" s="191" t="s">
        <v>149</v>
      </c>
      <c r="L1019" s="1056" t="s">
        <v>871</v>
      </c>
      <c r="M1019" s="971" t="s">
        <v>871</v>
      </c>
    </row>
    <row r="1020" spans="1:13">
      <c r="A1020" s="12" t="s">
        <v>570</v>
      </c>
      <c r="B1020" s="13"/>
      <c r="C1020" s="13"/>
      <c r="D1020" s="13"/>
      <c r="E1020" s="206" t="s">
        <v>571</v>
      </c>
      <c r="F1020" s="207" t="s">
        <v>404</v>
      </c>
      <c r="G1020" s="274"/>
      <c r="H1020" s="1105" t="s">
        <v>646</v>
      </c>
      <c r="I1020" s="1106"/>
      <c r="J1020" s="209" t="s">
        <v>221</v>
      </c>
      <c r="K1020" s="191" t="s">
        <v>149</v>
      </c>
      <c r="L1020" s="1056" t="s">
        <v>871</v>
      </c>
      <c r="M1020" s="971" t="s">
        <v>871</v>
      </c>
    </row>
    <row r="1021" spans="1:13">
      <c r="A1021" s="12" t="s">
        <v>572</v>
      </c>
      <c r="B1021" s="13"/>
      <c r="C1021" s="13"/>
      <c r="D1021" s="13"/>
      <c r="E1021" s="206" t="s">
        <v>573</v>
      </c>
      <c r="F1021" s="207" t="s">
        <v>1074</v>
      </c>
      <c r="G1021" s="274"/>
      <c r="H1021" s="1105" t="s">
        <v>646</v>
      </c>
      <c r="I1021" s="1106"/>
      <c r="J1021" s="493" t="s">
        <v>564</v>
      </c>
      <c r="K1021" s="191" t="s">
        <v>149</v>
      </c>
      <c r="L1021" s="1056" t="s">
        <v>871</v>
      </c>
      <c r="M1021" s="971" t="s">
        <v>871</v>
      </c>
    </row>
    <row r="1022" spans="1:13">
      <c r="A1022" s="12" t="s">
        <v>574</v>
      </c>
      <c r="B1022" s="13"/>
      <c r="C1022" s="13"/>
      <c r="D1022" s="13"/>
      <c r="E1022" s="206" t="s">
        <v>575</v>
      </c>
      <c r="F1022" s="207" t="s">
        <v>1074</v>
      </c>
      <c r="G1022" s="274"/>
      <c r="H1022" s="1105" t="s">
        <v>646</v>
      </c>
      <c r="I1022" s="1106"/>
      <c r="J1022" s="493" t="s">
        <v>564</v>
      </c>
      <c r="K1022" s="191" t="s">
        <v>149</v>
      </c>
      <c r="L1022" s="1056" t="s">
        <v>871</v>
      </c>
      <c r="M1022" s="971" t="s">
        <v>871</v>
      </c>
    </row>
    <row r="1023" spans="1:13">
      <c r="A1023" s="12" t="s">
        <v>576</v>
      </c>
      <c r="B1023" s="13"/>
      <c r="C1023" s="13"/>
      <c r="D1023" s="13"/>
      <c r="E1023" s="206" t="s">
        <v>577</v>
      </c>
      <c r="F1023" s="207" t="s">
        <v>1074</v>
      </c>
      <c r="G1023" s="274"/>
      <c r="H1023" s="1105" t="s">
        <v>646</v>
      </c>
      <c r="I1023" s="1106"/>
      <c r="J1023" s="493" t="s">
        <v>564</v>
      </c>
      <c r="K1023" s="191" t="s">
        <v>149</v>
      </c>
      <c r="L1023" s="1056" t="s">
        <v>871</v>
      </c>
      <c r="M1023" s="971" t="s">
        <v>871</v>
      </c>
    </row>
    <row r="1024" spans="1:13">
      <c r="A1024" s="12" t="s">
        <v>578</v>
      </c>
      <c r="B1024" s="13"/>
      <c r="C1024" s="13"/>
      <c r="D1024" s="13"/>
      <c r="E1024" s="206" t="s">
        <v>802</v>
      </c>
      <c r="F1024" s="207" t="s">
        <v>404</v>
      </c>
      <c r="G1024" s="274"/>
      <c r="H1024" s="1105" t="s">
        <v>646</v>
      </c>
      <c r="I1024" s="1106"/>
      <c r="J1024" s="209" t="s">
        <v>221</v>
      </c>
      <c r="K1024" s="191" t="s">
        <v>149</v>
      </c>
      <c r="L1024" s="1056" t="s">
        <v>871</v>
      </c>
      <c r="M1024" s="971" t="s">
        <v>871</v>
      </c>
    </row>
    <row r="1025" spans="1:13">
      <c r="A1025" s="12" t="s">
        <v>793</v>
      </c>
      <c r="B1025" s="13"/>
      <c r="C1025" s="13"/>
      <c r="D1025" s="13"/>
      <c r="E1025" s="210" t="s">
        <v>654</v>
      </c>
      <c r="F1025" s="207" t="s">
        <v>404</v>
      </c>
      <c r="G1025" s="274"/>
      <c r="H1025" s="1105" t="s">
        <v>646</v>
      </c>
      <c r="I1025" s="1106"/>
      <c r="J1025" s="209" t="s">
        <v>221</v>
      </c>
      <c r="K1025" s="191" t="s">
        <v>149</v>
      </c>
      <c r="L1025" s="1056" t="s">
        <v>871</v>
      </c>
      <c r="M1025" s="971" t="s">
        <v>871</v>
      </c>
    </row>
    <row r="1026" spans="1:13">
      <c r="A1026" s="12" t="s">
        <v>579</v>
      </c>
      <c r="B1026" s="13"/>
      <c r="C1026" s="13"/>
      <c r="D1026" s="13"/>
      <c r="E1026" s="206" t="s">
        <v>580</v>
      </c>
      <c r="F1026" s="207" t="s">
        <v>404</v>
      </c>
      <c r="G1026" s="274"/>
      <c r="H1026" s="1105" t="s">
        <v>646</v>
      </c>
      <c r="I1026" s="1106"/>
      <c r="J1026" s="209" t="s">
        <v>221</v>
      </c>
      <c r="K1026" s="191" t="s">
        <v>149</v>
      </c>
      <c r="L1026" s="1056" t="s">
        <v>871</v>
      </c>
      <c r="M1026" s="971" t="s">
        <v>871</v>
      </c>
    </row>
    <row r="1027" spans="1:13">
      <c r="A1027" s="12" t="s">
        <v>581</v>
      </c>
      <c r="B1027" s="13"/>
      <c r="C1027" s="13"/>
      <c r="D1027" s="13"/>
      <c r="E1027" s="210" t="s">
        <v>654</v>
      </c>
      <c r="F1027" s="207" t="s">
        <v>404</v>
      </c>
      <c r="G1027" s="274"/>
      <c r="H1027" s="1105" t="s">
        <v>646</v>
      </c>
      <c r="I1027" s="1106"/>
      <c r="J1027" s="209" t="s">
        <v>221</v>
      </c>
      <c r="K1027" s="191" t="s">
        <v>149</v>
      </c>
      <c r="L1027" s="1056" t="s">
        <v>871</v>
      </c>
      <c r="M1027" s="971" t="s">
        <v>871</v>
      </c>
    </row>
    <row r="1028" spans="1:13">
      <c r="A1028" s="12" t="s">
        <v>582</v>
      </c>
      <c r="B1028" s="13"/>
      <c r="C1028" s="13"/>
      <c r="D1028" s="13"/>
      <c r="E1028" s="206" t="s">
        <v>583</v>
      </c>
      <c r="F1028" s="207" t="s">
        <v>404</v>
      </c>
      <c r="G1028" s="274"/>
      <c r="H1028" s="1105" t="s">
        <v>646</v>
      </c>
      <c r="I1028" s="1106"/>
      <c r="J1028" s="209" t="s">
        <v>221</v>
      </c>
      <c r="K1028" s="191" t="s">
        <v>149</v>
      </c>
      <c r="L1028" s="1056" t="s">
        <v>871</v>
      </c>
      <c r="M1028" s="971" t="s">
        <v>871</v>
      </c>
    </row>
    <row r="1029" spans="1:13">
      <c r="A1029" s="12" t="s">
        <v>584</v>
      </c>
      <c r="B1029" s="13"/>
      <c r="C1029" s="13"/>
      <c r="D1029" s="13"/>
      <c r="E1029" s="210" t="s">
        <v>654</v>
      </c>
      <c r="F1029" s="207" t="s">
        <v>404</v>
      </c>
      <c r="G1029" s="274"/>
      <c r="H1029" s="1105" t="s">
        <v>646</v>
      </c>
      <c r="I1029" s="1106"/>
      <c r="J1029" s="209" t="s">
        <v>221</v>
      </c>
      <c r="K1029" s="191" t="s">
        <v>149</v>
      </c>
      <c r="L1029" s="1056" t="s">
        <v>871</v>
      </c>
      <c r="M1029" s="971" t="s">
        <v>871</v>
      </c>
    </row>
    <row r="1030" spans="1:13">
      <c r="A1030" s="12" t="s">
        <v>585</v>
      </c>
      <c r="B1030" s="13"/>
      <c r="C1030" s="13"/>
      <c r="D1030" s="13"/>
      <c r="E1030" s="206" t="s">
        <v>586</v>
      </c>
      <c r="F1030" s="207" t="s">
        <v>404</v>
      </c>
      <c r="G1030" s="274"/>
      <c r="H1030" s="1105" t="s">
        <v>646</v>
      </c>
      <c r="I1030" s="1106"/>
      <c r="J1030" s="209" t="s">
        <v>221</v>
      </c>
      <c r="K1030" s="191" t="s">
        <v>149</v>
      </c>
      <c r="L1030" s="1056" t="s">
        <v>871</v>
      </c>
      <c r="M1030" s="971" t="s">
        <v>871</v>
      </c>
    </row>
    <row r="1031" spans="1:13">
      <c r="A1031" s="12" t="s">
        <v>587</v>
      </c>
      <c r="B1031" s="13"/>
      <c r="C1031" s="13"/>
      <c r="D1031" s="13"/>
      <c r="E1031" s="206" t="s">
        <v>588</v>
      </c>
      <c r="F1031" s="207" t="s">
        <v>404</v>
      </c>
      <c r="G1031" s="274"/>
      <c r="H1031" s="1105" t="s">
        <v>646</v>
      </c>
      <c r="I1031" s="1106"/>
      <c r="J1031" s="209" t="s">
        <v>221</v>
      </c>
      <c r="K1031" s="191" t="s">
        <v>149</v>
      </c>
      <c r="L1031" s="1056" t="s">
        <v>871</v>
      </c>
      <c r="M1031" s="971" t="s">
        <v>871</v>
      </c>
    </row>
    <row r="1032" spans="1:13">
      <c r="A1032" s="12" t="s">
        <v>589</v>
      </c>
      <c r="B1032" s="13"/>
      <c r="C1032" s="13"/>
      <c r="D1032" s="13"/>
      <c r="E1032" s="206" t="s">
        <v>590</v>
      </c>
      <c r="F1032" s="207" t="s">
        <v>404</v>
      </c>
      <c r="G1032" s="274"/>
      <c r="H1032" s="1105" t="s">
        <v>646</v>
      </c>
      <c r="I1032" s="1106"/>
      <c r="J1032" s="209" t="s">
        <v>221</v>
      </c>
      <c r="K1032" s="191" t="s">
        <v>149</v>
      </c>
      <c r="L1032" s="1056" t="s">
        <v>871</v>
      </c>
      <c r="M1032" s="971" t="s">
        <v>871</v>
      </c>
    </row>
    <row r="1033" spans="1:13">
      <c r="A1033" s="12" t="s">
        <v>591</v>
      </c>
      <c r="B1033" s="13"/>
      <c r="C1033" s="13"/>
      <c r="D1033" s="13"/>
      <c r="E1033" s="206" t="s">
        <v>592</v>
      </c>
      <c r="F1033" s="207" t="s">
        <v>1074</v>
      </c>
      <c r="G1033" s="274"/>
      <c r="H1033" s="1105" t="s">
        <v>646</v>
      </c>
      <c r="I1033" s="1106"/>
      <c r="J1033" s="493" t="s">
        <v>564</v>
      </c>
      <c r="K1033" s="191" t="s">
        <v>149</v>
      </c>
      <c r="L1033" s="1056" t="s">
        <v>871</v>
      </c>
      <c r="M1033" s="971" t="s">
        <v>871</v>
      </c>
    </row>
    <row r="1034" spans="1:13">
      <c r="A1034" s="12"/>
      <c r="B1034" s="13"/>
      <c r="C1034" s="13"/>
      <c r="D1034" s="13"/>
      <c r="E1034" s="497" t="s">
        <v>593</v>
      </c>
      <c r="F1034" s="193"/>
      <c r="G1034" s="753"/>
      <c r="H1034" s="499"/>
      <c r="I1034" s="499"/>
      <c r="J1034" s="499"/>
      <c r="K1034" s="271"/>
      <c r="L1034" s="1055"/>
    </row>
    <row r="1035" spans="1:13">
      <c r="A1035" s="21" t="s">
        <v>594</v>
      </c>
      <c r="B1035" s="12"/>
      <c r="C1035" s="12"/>
      <c r="D1035" s="12"/>
      <c r="E1035" s="29"/>
      <c r="F1035" s="244"/>
      <c r="G1035" s="725"/>
      <c r="H1035" s="244"/>
      <c r="I1035" s="244"/>
      <c r="J1035" s="244"/>
      <c r="K1035" s="980"/>
      <c r="L1035" s="1055"/>
    </row>
    <row r="1036" spans="1:13" ht="39" customHeight="1">
      <c r="A1036" s="12" t="s">
        <v>800</v>
      </c>
      <c r="B1036" s="12"/>
      <c r="C1036" s="12"/>
      <c r="D1036" s="12"/>
      <c r="E1036" s="29"/>
      <c r="F1036" s="244"/>
      <c r="G1036" s="725"/>
      <c r="H1036" s="244"/>
      <c r="I1036" s="244"/>
      <c r="J1036" s="244"/>
      <c r="K1036" s="980"/>
      <c r="L1036" s="1055"/>
    </row>
    <row r="1037" spans="1:13" ht="26.25" customHeight="1">
      <c r="A1037" s="12" t="s">
        <v>595</v>
      </c>
      <c r="B1037" s="12"/>
      <c r="C1037" s="12"/>
      <c r="D1037" s="12"/>
      <c r="E1037" s="206" t="s">
        <v>596</v>
      </c>
      <c r="F1037" s="207" t="s">
        <v>1074</v>
      </c>
      <c r="G1037" s="208"/>
      <c r="H1037" s="209" t="s">
        <v>397</v>
      </c>
      <c r="I1037" s="210"/>
      <c r="J1037" s="209" t="s">
        <v>289</v>
      </c>
      <c r="K1037" s="226" t="s">
        <v>149</v>
      </c>
      <c r="L1037" s="1050" t="s">
        <v>871</v>
      </c>
      <c r="M1037" s="971" t="s">
        <v>871</v>
      </c>
    </row>
    <row r="1038" spans="1:13">
      <c r="A1038" s="12" t="s">
        <v>597</v>
      </c>
      <c r="B1038" s="12"/>
      <c r="C1038" s="12"/>
      <c r="D1038" s="12"/>
      <c r="E1038" s="206" t="s">
        <v>596</v>
      </c>
      <c r="F1038" s="207" t="s">
        <v>404</v>
      </c>
      <c r="G1038" s="208"/>
      <c r="H1038" s="209" t="s">
        <v>397</v>
      </c>
      <c r="I1038" s="210"/>
      <c r="J1038" s="209" t="s">
        <v>289</v>
      </c>
      <c r="K1038" s="191" t="s">
        <v>149</v>
      </c>
      <c r="L1038" s="1056" t="s">
        <v>871</v>
      </c>
      <c r="M1038" s="971" t="s">
        <v>871</v>
      </c>
    </row>
    <row r="1039" spans="1:13">
      <c r="A1039" s="12" t="s">
        <v>598</v>
      </c>
      <c r="B1039" s="12"/>
      <c r="C1039" s="12"/>
      <c r="D1039" s="12"/>
      <c r="E1039" s="206" t="s">
        <v>596</v>
      </c>
      <c r="F1039" s="207" t="s">
        <v>404</v>
      </c>
      <c r="G1039" s="208"/>
      <c r="H1039" s="209" t="s">
        <v>397</v>
      </c>
      <c r="I1039" s="210"/>
      <c r="J1039" s="209" t="s">
        <v>289</v>
      </c>
      <c r="K1039" s="191" t="s">
        <v>149</v>
      </c>
      <c r="L1039" s="1056" t="s">
        <v>871</v>
      </c>
      <c r="M1039" s="971" t="s">
        <v>871</v>
      </c>
    </row>
    <row r="1040" spans="1:13">
      <c r="A1040" s="12" t="s">
        <v>599</v>
      </c>
      <c r="B1040" s="12"/>
      <c r="C1040" s="12"/>
      <c r="D1040" s="12"/>
      <c r="E1040" s="206" t="s">
        <v>596</v>
      </c>
      <c r="F1040" s="207" t="s">
        <v>404</v>
      </c>
      <c r="G1040" s="208"/>
      <c r="H1040" s="209" t="s">
        <v>397</v>
      </c>
      <c r="I1040" s="210"/>
      <c r="J1040" s="209" t="s">
        <v>289</v>
      </c>
      <c r="K1040" s="191" t="s">
        <v>149</v>
      </c>
      <c r="L1040" s="1056" t="s">
        <v>871</v>
      </c>
      <c r="M1040" s="971" t="s">
        <v>871</v>
      </c>
    </row>
    <row r="1041" spans="1:13" ht="46.95" customHeight="1">
      <c r="A1041" s="12"/>
      <c r="B1041" s="12"/>
      <c r="C1041" s="12"/>
      <c r="D1041" s="12"/>
      <c r="E1041" s="1185" t="s">
        <v>801</v>
      </c>
      <c r="F1041" s="1185"/>
      <c r="G1041" s="1185"/>
      <c r="H1041" s="1185"/>
      <c r="I1041" s="1185"/>
      <c r="J1041" s="1185"/>
      <c r="K1041" s="1185"/>
      <c r="L1041" s="1055"/>
    </row>
    <row r="1042" spans="1:13" ht="31.95" customHeight="1">
      <c r="A1042" s="12"/>
      <c r="B1042" s="12"/>
      <c r="C1042" s="12"/>
      <c r="D1042" s="12"/>
      <c r="E1042" s="1186" t="s">
        <v>682</v>
      </c>
      <c r="F1042" s="1186"/>
      <c r="G1042" s="1186"/>
      <c r="H1042" s="1186"/>
      <c r="I1042" s="1186"/>
      <c r="J1042" s="1186"/>
      <c r="K1042" s="1186"/>
      <c r="L1042" s="1055"/>
    </row>
    <row r="1043" spans="1:13">
      <c r="A1043" s="12"/>
      <c r="B1043" s="12"/>
      <c r="C1043" s="12"/>
      <c r="D1043" s="12"/>
      <c r="E1043" s="283"/>
      <c r="F1043" s="193"/>
      <c r="G1043" s="421"/>
      <c r="H1043" s="250"/>
      <c r="I1043" s="250"/>
      <c r="J1043" s="249"/>
      <c r="K1043" s="34"/>
      <c r="L1043" s="1055"/>
    </row>
    <row r="1044" spans="1:13">
      <c r="A1044" s="21" t="s">
        <v>600</v>
      </c>
      <c r="B1044" s="12"/>
      <c r="C1044" s="12"/>
      <c r="D1044" s="12"/>
      <c r="E1044" s="29"/>
      <c r="F1044" s="256"/>
      <c r="G1044" s="421"/>
      <c r="H1044" s="249"/>
      <c r="I1044" s="249"/>
      <c r="J1044" s="249"/>
      <c r="K1044" s="34"/>
      <c r="L1044" s="1055"/>
    </row>
    <row r="1045" spans="1:13" ht="25.5" customHeight="1">
      <c r="A1045" s="12" t="s">
        <v>601</v>
      </c>
      <c r="B1045" s="12"/>
      <c r="C1045" s="12"/>
      <c r="D1045" s="12"/>
      <c r="E1045" s="210" t="s">
        <v>654</v>
      </c>
      <c r="F1045" s="207"/>
      <c r="G1045" s="208"/>
      <c r="H1045" s="1105" t="s">
        <v>646</v>
      </c>
      <c r="I1045" s="1106"/>
      <c r="J1045" s="210" t="s">
        <v>654</v>
      </c>
      <c r="K1045" s="191" t="s">
        <v>149</v>
      </c>
      <c r="L1045" s="1056" t="s">
        <v>871</v>
      </c>
      <c r="M1045" s="971" t="s">
        <v>871</v>
      </c>
    </row>
    <row r="1046" spans="1:13">
      <c r="A1046" s="12" t="s">
        <v>602</v>
      </c>
      <c r="B1046" s="12"/>
      <c r="C1046" s="12"/>
      <c r="D1046" s="12"/>
      <c r="E1046" s="210" t="s">
        <v>654</v>
      </c>
      <c r="F1046" s="207"/>
      <c r="G1046" s="208"/>
      <c r="H1046" s="1105" t="s">
        <v>646</v>
      </c>
      <c r="I1046" s="1106"/>
      <c r="J1046" s="210" t="s">
        <v>654</v>
      </c>
      <c r="K1046" s="191" t="s">
        <v>149</v>
      </c>
      <c r="L1046" s="1056" t="s">
        <v>871</v>
      </c>
      <c r="M1046" s="971" t="s">
        <v>871</v>
      </c>
    </row>
    <row r="1047" spans="1:13">
      <c r="A1047" s="12"/>
      <c r="B1047" s="12"/>
      <c r="C1047" s="12"/>
      <c r="D1047" s="12"/>
      <c r="E1047" s="29"/>
      <c r="F1047" s="256"/>
      <c r="G1047" s="421"/>
      <c r="H1047" s="250"/>
      <c r="I1047" s="491"/>
      <c r="J1047" s="249"/>
      <c r="K1047" s="34"/>
      <c r="L1047" s="1055"/>
    </row>
    <row r="1048" spans="1:13" s="95" customFormat="1" ht="15" thickBot="1">
      <c r="A1048" s="12"/>
      <c r="B1048" s="12"/>
      <c r="C1048" s="12"/>
      <c r="D1048" s="12"/>
      <c r="E1048" s="29"/>
      <c r="F1048" s="256"/>
      <c r="G1048" s="421"/>
      <c r="H1048" s="1101" t="s">
        <v>553</v>
      </c>
      <c r="I1048" s="1101"/>
      <c r="J1048" s="1101"/>
      <c r="K1048" s="1101"/>
      <c r="L1048" s="1099">
        <f>SUM(M1010:M1046)</f>
        <v>0</v>
      </c>
      <c r="M1048" s="1100"/>
    </row>
    <row r="1049" spans="1:13" s="95" customFormat="1">
      <c r="A1049" s="12"/>
      <c r="B1049" s="12"/>
      <c r="C1049" s="12"/>
      <c r="D1049" s="12"/>
      <c r="E1049" s="29"/>
      <c r="F1049" s="256"/>
      <c r="G1049" s="421"/>
      <c r="H1049" s="72"/>
      <c r="I1049" s="72"/>
      <c r="J1049" s="72"/>
      <c r="K1049" s="72"/>
      <c r="L1049" s="1054"/>
      <c r="M1049" s="991"/>
    </row>
    <row r="1050" spans="1:13">
      <c r="A1050" s="21" t="s">
        <v>604</v>
      </c>
      <c r="B1050" s="13"/>
      <c r="C1050" s="13"/>
      <c r="D1050" s="13"/>
      <c r="E1050" s="29"/>
      <c r="F1050" s="35"/>
      <c r="G1050" s="671"/>
      <c r="L1050" s="1055"/>
    </row>
    <row r="1051" spans="1:13">
      <c r="A1051" s="21" t="s">
        <v>605</v>
      </c>
      <c r="B1051" s="13"/>
      <c r="C1051" s="13"/>
      <c r="D1051" s="13"/>
      <c r="E1051" s="29"/>
      <c r="F1051" s="35"/>
      <c r="G1051" s="671"/>
      <c r="H1051" s="39"/>
      <c r="I1051" s="39"/>
      <c r="J1051" s="39"/>
      <c r="K1051" s="34"/>
      <c r="L1051" s="1055"/>
    </row>
    <row r="1052" spans="1:13">
      <c r="A1052" s="21" t="s">
        <v>606</v>
      </c>
      <c r="B1052" s="13"/>
      <c r="C1052" s="13"/>
      <c r="D1052" s="13"/>
      <c r="E1052" s="29"/>
      <c r="F1052" s="35"/>
      <c r="G1052" s="671"/>
      <c r="H1052" s="39"/>
      <c r="I1052" s="39"/>
      <c r="J1052" s="39"/>
      <c r="K1052" s="34"/>
      <c r="L1052" s="1055"/>
    </row>
    <row r="1053" spans="1:13">
      <c r="A1053" s="12" t="s">
        <v>607</v>
      </c>
      <c r="B1053" s="12"/>
      <c r="C1053" s="12"/>
      <c r="D1053" s="12"/>
      <c r="E1053" s="395" t="s">
        <v>654</v>
      </c>
      <c r="F1053" s="207"/>
      <c r="G1053" s="208"/>
      <c r="H1053" s="209" t="s">
        <v>843</v>
      </c>
      <c r="I1053" s="210"/>
      <c r="J1053" s="209" t="s">
        <v>843</v>
      </c>
      <c r="K1053" s="191" t="s">
        <v>149</v>
      </c>
      <c r="L1053" s="1056" t="s">
        <v>871</v>
      </c>
      <c r="M1053" s="971" t="s">
        <v>871</v>
      </c>
    </row>
    <row r="1054" spans="1:13">
      <c r="A1054" s="12" t="s">
        <v>608</v>
      </c>
      <c r="B1054" s="12"/>
      <c r="C1054" s="12"/>
      <c r="D1054" s="12"/>
      <c r="E1054" s="309" t="s">
        <v>609</v>
      </c>
      <c r="F1054" s="207" t="s">
        <v>1236</v>
      </c>
      <c r="G1054" s="208"/>
      <c r="H1054" s="209">
        <v>2000</v>
      </c>
      <c r="I1054" s="210"/>
      <c r="J1054" s="209">
        <v>2000</v>
      </c>
      <c r="K1054" s="191" t="s">
        <v>149</v>
      </c>
      <c r="L1054" s="1056" t="s">
        <v>871</v>
      </c>
      <c r="M1054" s="971" t="s">
        <v>871</v>
      </c>
    </row>
    <row r="1055" spans="1:13">
      <c r="A1055" s="12" t="s">
        <v>610</v>
      </c>
      <c r="B1055" s="12"/>
      <c r="C1055" s="12"/>
      <c r="D1055" s="12"/>
      <c r="E1055" s="309" t="s">
        <v>611</v>
      </c>
      <c r="F1055" s="207" t="s">
        <v>1236</v>
      </c>
      <c r="G1055" s="208"/>
      <c r="H1055" s="209">
        <v>2000</v>
      </c>
      <c r="I1055" s="210"/>
      <c r="J1055" s="209">
        <v>2000</v>
      </c>
      <c r="K1055" s="191" t="s">
        <v>149</v>
      </c>
      <c r="L1055" s="1056" t="s">
        <v>871</v>
      </c>
      <c r="M1055" s="971" t="s">
        <v>871</v>
      </c>
    </row>
    <row r="1056" spans="1:13">
      <c r="A1056" s="12" t="s">
        <v>612</v>
      </c>
      <c r="B1056" s="12"/>
      <c r="C1056" s="12"/>
      <c r="D1056" s="12"/>
      <c r="E1056" s="309" t="s">
        <v>611</v>
      </c>
      <c r="F1056" s="207" t="s">
        <v>1236</v>
      </c>
      <c r="G1056" s="208"/>
      <c r="H1056" s="209">
        <v>2000</v>
      </c>
      <c r="I1056" s="210"/>
      <c r="J1056" s="209">
        <v>2000</v>
      </c>
      <c r="K1056" s="191" t="s">
        <v>149</v>
      </c>
      <c r="L1056" s="1056" t="s">
        <v>871</v>
      </c>
      <c r="M1056" s="971" t="s">
        <v>871</v>
      </c>
    </row>
    <row r="1057" spans="1:13">
      <c r="A1057" s="12" t="s">
        <v>613</v>
      </c>
      <c r="B1057" s="12"/>
      <c r="C1057" s="12"/>
      <c r="D1057" s="12"/>
      <c r="E1057" s="309" t="s">
        <v>611</v>
      </c>
      <c r="F1057" s="207" t="s">
        <v>1236</v>
      </c>
      <c r="G1057" s="208"/>
      <c r="H1057" s="209">
        <v>2000</v>
      </c>
      <c r="I1057" s="210"/>
      <c r="J1057" s="209">
        <v>2000</v>
      </c>
      <c r="K1057" s="191" t="s">
        <v>149</v>
      </c>
      <c r="L1057" s="1056" t="s">
        <v>871</v>
      </c>
      <c r="M1057" s="971" t="s">
        <v>871</v>
      </c>
    </row>
    <row r="1058" spans="1:13">
      <c r="A1058" s="12"/>
      <c r="B1058" s="12"/>
      <c r="C1058" s="12"/>
      <c r="D1058" s="12"/>
      <c r="E1058" s="29"/>
      <c r="F1058" s="256"/>
      <c r="G1058" s="421"/>
      <c r="H1058" s="249"/>
      <c r="I1058" s="491"/>
      <c r="J1058" s="249"/>
      <c r="K1058" s="34"/>
      <c r="L1058" s="1055"/>
    </row>
    <row r="1059" spans="1:13">
      <c r="A1059" s="21" t="s">
        <v>614</v>
      </c>
      <c r="B1059" s="13"/>
      <c r="C1059" s="13"/>
      <c r="D1059" s="13"/>
      <c r="E1059" s="29"/>
      <c r="F1059" s="256"/>
      <c r="G1059" s="421"/>
      <c r="H1059" s="249"/>
      <c r="I1059" s="491"/>
      <c r="J1059" s="249"/>
      <c r="K1059" s="34"/>
      <c r="L1059" s="1055"/>
    </row>
    <row r="1060" spans="1:13">
      <c r="A1060" s="12" t="s">
        <v>607</v>
      </c>
      <c r="B1060" s="12"/>
      <c r="C1060" s="12"/>
      <c r="D1060" s="12"/>
      <c r="E1060" s="395" t="s">
        <v>654</v>
      </c>
      <c r="F1060" s="207"/>
      <c r="G1060" s="208"/>
      <c r="H1060" s="209" t="s">
        <v>843</v>
      </c>
      <c r="I1060" s="210"/>
      <c r="J1060" s="209" t="s">
        <v>843</v>
      </c>
      <c r="K1060" s="191" t="s">
        <v>149</v>
      </c>
      <c r="L1060" s="1056" t="s">
        <v>871</v>
      </c>
      <c r="M1060" s="971" t="s">
        <v>871</v>
      </c>
    </row>
    <row r="1061" spans="1:13">
      <c r="A1061" s="12" t="s">
        <v>610</v>
      </c>
      <c r="B1061" s="12"/>
      <c r="C1061" s="12"/>
      <c r="D1061" s="12"/>
      <c r="E1061" s="309" t="s">
        <v>611</v>
      </c>
      <c r="F1061" s="207" t="s">
        <v>1236</v>
      </c>
      <c r="G1061" s="208"/>
      <c r="H1061" s="209">
        <v>2000</v>
      </c>
      <c r="I1061" s="210"/>
      <c r="J1061" s="209">
        <v>2000</v>
      </c>
      <c r="K1061" s="191" t="s">
        <v>149</v>
      </c>
      <c r="L1061" s="1056" t="s">
        <v>871</v>
      </c>
      <c r="M1061" s="971" t="s">
        <v>871</v>
      </c>
    </row>
    <row r="1062" spans="1:13">
      <c r="A1062" s="12" t="s">
        <v>615</v>
      </c>
      <c r="B1062" s="12"/>
      <c r="C1062" s="12"/>
      <c r="D1062" s="12"/>
      <c r="E1062" s="395" t="s">
        <v>654</v>
      </c>
      <c r="F1062" s="207" t="s">
        <v>1236</v>
      </c>
      <c r="G1062" s="208"/>
      <c r="H1062" s="209">
        <v>2000</v>
      </c>
      <c r="I1062" s="210"/>
      <c r="J1062" s="209">
        <v>2000</v>
      </c>
      <c r="K1062" s="191" t="s">
        <v>149</v>
      </c>
      <c r="L1062" s="1056" t="s">
        <v>871</v>
      </c>
      <c r="M1062" s="971" t="s">
        <v>871</v>
      </c>
    </row>
    <row r="1063" spans="1:13">
      <c r="A1063" s="12" t="s">
        <v>616</v>
      </c>
      <c r="B1063" s="12"/>
      <c r="C1063" s="12"/>
      <c r="D1063" s="12"/>
      <c r="E1063" s="309" t="s">
        <v>611</v>
      </c>
      <c r="F1063" s="207" t="s">
        <v>1236</v>
      </c>
      <c r="G1063" s="208"/>
      <c r="H1063" s="209">
        <v>2000</v>
      </c>
      <c r="I1063" s="210"/>
      <c r="J1063" s="209">
        <v>2000</v>
      </c>
      <c r="K1063" s="191" t="s">
        <v>149</v>
      </c>
      <c r="L1063" s="1056" t="s">
        <v>871</v>
      </c>
      <c r="M1063" s="971" t="s">
        <v>871</v>
      </c>
    </row>
    <row r="1064" spans="1:13">
      <c r="A1064" s="12" t="s">
        <v>617</v>
      </c>
      <c r="B1064" s="12"/>
      <c r="C1064" s="12"/>
      <c r="D1064" s="12"/>
      <c r="E1064" s="309" t="s">
        <v>611</v>
      </c>
      <c r="F1064" s="207" t="s">
        <v>1236</v>
      </c>
      <c r="G1064" s="208"/>
      <c r="H1064" s="209">
        <v>2000</v>
      </c>
      <c r="I1064" s="210"/>
      <c r="J1064" s="209">
        <v>2000</v>
      </c>
      <c r="K1064" s="191" t="s">
        <v>149</v>
      </c>
      <c r="L1064" s="1056" t="s">
        <v>871</v>
      </c>
      <c r="M1064" s="971" t="s">
        <v>871</v>
      </c>
    </row>
    <row r="1065" spans="1:13">
      <c r="A1065" s="12"/>
      <c r="B1065" s="12"/>
      <c r="C1065" s="12"/>
      <c r="D1065" s="12"/>
      <c r="E1065" s="667" t="s">
        <v>618</v>
      </c>
      <c r="F1065" s="256"/>
      <c r="G1065" s="421"/>
      <c r="H1065" s="249"/>
      <c r="I1065" s="491"/>
      <c r="J1065" s="249"/>
      <c r="K1065" s="34"/>
      <c r="L1065" s="1055"/>
    </row>
    <row r="1066" spans="1:13">
      <c r="A1066" s="21" t="s">
        <v>619</v>
      </c>
      <c r="B1066" s="21"/>
      <c r="C1066" s="21"/>
      <c r="D1066" s="12"/>
      <c r="E1066" s="29"/>
      <c r="F1066" s="256"/>
      <c r="G1066" s="421"/>
      <c r="H1066" s="249"/>
      <c r="I1066" s="491"/>
      <c r="J1066" s="249"/>
      <c r="K1066" s="34"/>
      <c r="L1066" s="1055"/>
    </row>
    <row r="1067" spans="1:13">
      <c r="A1067" s="21" t="s">
        <v>620</v>
      </c>
      <c r="B1067" s="21"/>
      <c r="C1067" s="21"/>
      <c r="D1067" s="12"/>
      <c r="E1067" s="29"/>
      <c r="F1067" s="256"/>
      <c r="G1067" s="421"/>
      <c r="H1067" s="249"/>
      <c r="I1067" s="491"/>
      <c r="J1067" s="249"/>
      <c r="K1067" s="34"/>
      <c r="L1067" s="1055"/>
    </row>
    <row r="1068" spans="1:13">
      <c r="A1068" s="12" t="s">
        <v>621</v>
      </c>
      <c r="B1068" s="21"/>
      <c r="C1068" s="21"/>
      <c r="D1068" s="12"/>
      <c r="E1068" s="309" t="s">
        <v>622</v>
      </c>
      <c r="F1068" s="207" t="s">
        <v>887</v>
      </c>
      <c r="G1068" s="208"/>
      <c r="H1068" s="209">
        <v>1</v>
      </c>
      <c r="I1068" s="210"/>
      <c r="J1068" s="209">
        <v>1</v>
      </c>
      <c r="K1068" s="191" t="s">
        <v>149</v>
      </c>
      <c r="L1068" s="1056" t="s">
        <v>871</v>
      </c>
      <c r="M1068" s="971" t="s">
        <v>871</v>
      </c>
    </row>
    <row r="1069" spans="1:13">
      <c r="A1069" s="12" t="s">
        <v>623</v>
      </c>
      <c r="B1069" s="21"/>
      <c r="C1069" s="21"/>
      <c r="D1069" s="12"/>
      <c r="E1069" s="309" t="s">
        <v>622</v>
      </c>
      <c r="F1069" s="207" t="s">
        <v>887</v>
      </c>
      <c r="G1069" s="208"/>
      <c r="H1069" s="209">
        <v>1</v>
      </c>
      <c r="I1069" s="210"/>
      <c r="J1069" s="209">
        <v>1</v>
      </c>
      <c r="K1069" s="191" t="s">
        <v>149</v>
      </c>
      <c r="L1069" s="1056" t="s">
        <v>871</v>
      </c>
      <c r="M1069" s="971" t="s">
        <v>871</v>
      </c>
    </row>
    <row r="1070" spans="1:13">
      <c r="A1070" s="12"/>
      <c r="B1070" s="50"/>
      <c r="C1070" s="50"/>
      <c r="D1070" s="12"/>
      <c r="E1070" s="390"/>
      <c r="F1070" s="256"/>
      <c r="G1070" s="421"/>
      <c r="H1070" s="249"/>
      <c r="I1070" s="491"/>
      <c r="J1070" s="249"/>
      <c r="K1070" s="34"/>
      <c r="L1070" s="1055"/>
    </row>
    <row r="1071" spans="1:13">
      <c r="A1071" s="12"/>
      <c r="B1071" s="12"/>
      <c r="C1071" s="12"/>
      <c r="D1071" s="12"/>
      <c r="E1071" s="29"/>
      <c r="F1071" s="256"/>
      <c r="G1071" s="421"/>
      <c r="H1071" s="249"/>
      <c r="I1071" s="249"/>
      <c r="J1071" s="249"/>
      <c r="K1071" s="34"/>
      <c r="L1071" s="1055"/>
    </row>
    <row r="1072" spans="1:13">
      <c r="A1072" s="21" t="s">
        <v>794</v>
      </c>
      <c r="B1072" s="13"/>
      <c r="C1072" s="13"/>
      <c r="D1072" s="13"/>
      <c r="E1072" s="29"/>
      <c r="F1072" s="35"/>
      <c r="G1072" s="671"/>
      <c r="H1072" s="39"/>
      <c r="I1072" s="39"/>
      <c r="J1072" s="39"/>
      <c r="K1072" s="173"/>
      <c r="L1072" s="1055"/>
    </row>
    <row r="1073" spans="1:13">
      <c r="A1073" s="21"/>
      <c r="B1073" s="13"/>
      <c r="C1073" s="13"/>
      <c r="D1073" s="13"/>
      <c r="E1073" s="29"/>
      <c r="F1073" s="35"/>
      <c r="G1073" s="671"/>
      <c r="H1073" s="39"/>
      <c r="I1073" s="39"/>
      <c r="J1073" s="39"/>
      <c r="K1073" s="173"/>
      <c r="L1073" s="1055"/>
    </row>
    <row r="1074" spans="1:13">
      <c r="A1074" s="21" t="s">
        <v>624</v>
      </c>
      <c r="B1074" s="13"/>
      <c r="C1074" s="13"/>
      <c r="D1074" s="13"/>
      <c r="E1074" s="29"/>
      <c r="F1074" s="35"/>
      <c r="G1074" s="671"/>
      <c r="H1074" s="39"/>
      <c r="I1074" s="39"/>
      <c r="J1074" s="39"/>
      <c r="K1074" s="173"/>
      <c r="L1074" s="1055"/>
    </row>
    <row r="1075" spans="1:13">
      <c r="A1075" s="12" t="s">
        <v>731</v>
      </c>
      <c r="B1075" s="13"/>
      <c r="C1075" s="13"/>
      <c r="D1075" s="13"/>
      <c r="E1075" s="206" t="s">
        <v>625</v>
      </c>
      <c r="F1075" s="291" t="s">
        <v>271</v>
      </c>
      <c r="G1075" s="208"/>
      <c r="H1075" s="1105" t="s">
        <v>646</v>
      </c>
      <c r="I1075" s="1106"/>
      <c r="J1075" s="209">
        <v>1</v>
      </c>
      <c r="K1075" s="191" t="s">
        <v>149</v>
      </c>
      <c r="L1075" s="1056" t="s">
        <v>871</v>
      </c>
      <c r="M1075" s="971" t="s">
        <v>871</v>
      </c>
    </row>
    <row r="1076" spans="1:13">
      <c r="A1076" s="12" t="s">
        <v>732</v>
      </c>
      <c r="B1076" s="13"/>
      <c r="C1076" s="13"/>
      <c r="D1076" s="13"/>
      <c r="E1076" s="210" t="s">
        <v>654</v>
      </c>
      <c r="F1076" s="291" t="s">
        <v>271</v>
      </c>
      <c r="G1076" s="208"/>
      <c r="H1076" s="1105" t="s">
        <v>646</v>
      </c>
      <c r="I1076" s="1106"/>
      <c r="J1076" s="209">
        <v>1</v>
      </c>
      <c r="K1076" s="191" t="s">
        <v>149</v>
      </c>
      <c r="L1076" s="1056" t="s">
        <v>871</v>
      </c>
      <c r="M1076" s="971" t="s">
        <v>871</v>
      </c>
    </row>
    <row r="1077" spans="1:13">
      <c r="A1077" s="12" t="s">
        <v>733</v>
      </c>
      <c r="B1077" s="13"/>
      <c r="C1077" s="13"/>
      <c r="D1077" s="13"/>
      <c r="E1077" s="210" t="s">
        <v>654</v>
      </c>
      <c r="F1077" s="291" t="s">
        <v>271</v>
      </c>
      <c r="G1077" s="208"/>
      <c r="H1077" s="1105" t="s">
        <v>646</v>
      </c>
      <c r="I1077" s="1106"/>
      <c r="J1077" s="209">
        <v>1</v>
      </c>
      <c r="K1077" s="191" t="s">
        <v>149</v>
      </c>
      <c r="L1077" s="1056" t="s">
        <v>871</v>
      </c>
      <c r="M1077" s="971" t="s">
        <v>871</v>
      </c>
    </row>
    <row r="1078" spans="1:13">
      <c r="A1078" s="12" t="s">
        <v>626</v>
      </c>
      <c r="B1078" s="13"/>
      <c r="C1078" s="13"/>
      <c r="D1078" s="13"/>
      <c r="E1078" s="206" t="s">
        <v>627</v>
      </c>
      <c r="F1078" s="291" t="s">
        <v>271</v>
      </c>
      <c r="G1078" s="208"/>
      <c r="H1078" s="1105" t="s">
        <v>646</v>
      </c>
      <c r="I1078" s="1106"/>
      <c r="J1078" s="209">
        <v>1</v>
      </c>
      <c r="K1078" s="191" t="s">
        <v>149</v>
      </c>
      <c r="L1078" s="1056" t="s">
        <v>871</v>
      </c>
      <c r="M1078" s="971" t="s">
        <v>871</v>
      </c>
    </row>
    <row r="1079" spans="1:13">
      <c r="A1079" s="81"/>
      <c r="B1079" s="13"/>
      <c r="C1079" s="13"/>
      <c r="D1079" s="13"/>
      <c r="E1079" s="29"/>
      <c r="F1079" s="38"/>
      <c r="G1079" s="421"/>
      <c r="H1079" s="653"/>
      <c r="I1079" s="653"/>
      <c r="J1079" s="249"/>
      <c r="K1079" s="34"/>
      <c r="L1079" s="1055"/>
    </row>
    <row r="1080" spans="1:13">
      <c r="A1080" s="21" t="s">
        <v>628</v>
      </c>
      <c r="B1080" s="13"/>
      <c r="C1080" s="13"/>
      <c r="D1080" s="13"/>
      <c r="E1080" s="29"/>
      <c r="F1080" s="38"/>
      <c r="G1080" s="421"/>
      <c r="H1080" s="38"/>
      <c r="I1080" s="38"/>
      <c r="J1080" s="38"/>
      <c r="K1080" s="34"/>
      <c r="L1080" s="1055"/>
    </row>
    <row r="1081" spans="1:13">
      <c r="A1081" s="12" t="s">
        <v>731</v>
      </c>
      <c r="B1081" s="13"/>
      <c r="C1081" s="13"/>
      <c r="D1081" s="13"/>
      <c r="E1081" s="206" t="s">
        <v>629</v>
      </c>
      <c r="F1081" s="291" t="s">
        <v>271</v>
      </c>
      <c r="G1081" s="208"/>
      <c r="H1081" s="1105" t="s">
        <v>646</v>
      </c>
      <c r="I1081" s="1106"/>
      <c r="J1081" s="209">
        <v>1</v>
      </c>
      <c r="K1081" s="191" t="s">
        <v>149</v>
      </c>
      <c r="L1081" s="1056" t="s">
        <v>871</v>
      </c>
      <c r="M1081" s="971" t="s">
        <v>871</v>
      </c>
    </row>
    <row r="1082" spans="1:13" ht="21.6">
      <c r="A1082" s="52" t="s">
        <v>732</v>
      </c>
      <c r="B1082" s="13"/>
      <c r="C1082" s="13"/>
      <c r="D1082" s="13"/>
      <c r="E1082" s="668" t="s">
        <v>844</v>
      </c>
      <c r="F1082" s="207" t="s">
        <v>271</v>
      </c>
      <c r="G1082" s="488"/>
      <c r="H1082" s="1105" t="s">
        <v>646</v>
      </c>
      <c r="I1082" s="1106"/>
      <c r="J1082" s="282">
        <v>1</v>
      </c>
      <c r="K1082" s="191" t="s">
        <v>149</v>
      </c>
      <c r="L1082" s="1056" t="s">
        <v>871</v>
      </c>
      <c r="M1082" s="971" t="s">
        <v>871</v>
      </c>
    </row>
    <row r="1083" spans="1:13">
      <c r="A1083" s="12" t="s">
        <v>734</v>
      </c>
      <c r="B1083" s="13"/>
      <c r="C1083" s="13"/>
      <c r="D1083" s="13"/>
      <c r="E1083" s="206" t="s">
        <v>519</v>
      </c>
      <c r="F1083" s="291" t="s">
        <v>271</v>
      </c>
      <c r="G1083" s="208"/>
      <c r="H1083" s="1105" t="s">
        <v>646</v>
      </c>
      <c r="I1083" s="1106"/>
      <c r="J1083" s="209">
        <v>1</v>
      </c>
      <c r="K1083" s="191" t="s">
        <v>149</v>
      </c>
      <c r="L1083" s="1056" t="s">
        <v>871</v>
      </c>
      <c r="M1083" s="971" t="s">
        <v>871</v>
      </c>
    </row>
    <row r="1084" spans="1:13">
      <c r="A1084" s="12" t="s">
        <v>630</v>
      </c>
      <c r="B1084" s="13"/>
      <c r="C1084" s="13"/>
      <c r="D1084" s="13"/>
      <c r="E1084" s="206" t="s">
        <v>629</v>
      </c>
      <c r="F1084" s="291" t="s">
        <v>271</v>
      </c>
      <c r="G1084" s="208"/>
      <c r="H1084" s="1105" t="s">
        <v>646</v>
      </c>
      <c r="I1084" s="1106"/>
      <c r="J1084" s="209">
        <v>1</v>
      </c>
      <c r="K1084" s="191" t="s">
        <v>149</v>
      </c>
      <c r="L1084" s="1056" t="s">
        <v>871</v>
      </c>
      <c r="M1084" s="971" t="s">
        <v>871</v>
      </c>
    </row>
    <row r="1085" spans="1:13">
      <c r="A1085" s="81"/>
      <c r="B1085" s="13"/>
      <c r="C1085" s="13"/>
      <c r="D1085" s="13"/>
      <c r="E1085" s="29"/>
      <c r="F1085" s="38"/>
      <c r="G1085" s="421"/>
      <c r="H1085" s="38"/>
      <c r="I1085" s="38"/>
      <c r="J1085" s="38"/>
      <c r="K1085" s="34"/>
      <c r="L1085" s="1055"/>
    </row>
    <row r="1086" spans="1:13">
      <c r="A1086" s="21" t="s">
        <v>631</v>
      </c>
      <c r="B1086" s="13"/>
      <c r="C1086" s="13"/>
      <c r="D1086" s="13"/>
      <c r="E1086" s="29"/>
      <c r="F1086" s="38"/>
      <c r="G1086" s="421"/>
      <c r="H1086" s="38"/>
      <c r="I1086" s="38"/>
      <c r="J1086" s="38"/>
      <c r="K1086" s="34"/>
      <c r="L1086" s="1055"/>
    </row>
    <row r="1087" spans="1:13">
      <c r="A1087" s="12" t="s">
        <v>735</v>
      </c>
      <c r="B1087" s="13"/>
      <c r="C1087" s="13"/>
      <c r="D1087" s="13"/>
      <c r="E1087" s="206" t="s">
        <v>632</v>
      </c>
      <c r="F1087" s="291" t="s">
        <v>271</v>
      </c>
      <c r="G1087" s="208"/>
      <c r="H1087" s="1105" t="s">
        <v>646</v>
      </c>
      <c r="I1087" s="1106"/>
      <c r="J1087" s="209">
        <v>1</v>
      </c>
      <c r="K1087" s="191" t="s">
        <v>149</v>
      </c>
      <c r="L1087" s="1056" t="s">
        <v>871</v>
      </c>
      <c r="M1087" s="971" t="s">
        <v>871</v>
      </c>
    </row>
    <row r="1088" spans="1:13">
      <c r="A1088" s="12" t="s">
        <v>736</v>
      </c>
      <c r="B1088" s="13"/>
      <c r="C1088" s="13"/>
      <c r="D1088" s="13"/>
      <c r="E1088" s="206" t="s">
        <v>632</v>
      </c>
      <c r="F1088" s="291" t="s">
        <v>271</v>
      </c>
      <c r="G1088" s="208"/>
      <c r="H1088" s="1105" t="s">
        <v>646</v>
      </c>
      <c r="I1088" s="1106"/>
      <c r="J1088" s="209">
        <v>1</v>
      </c>
      <c r="K1088" s="191" t="s">
        <v>149</v>
      </c>
      <c r="L1088" s="1056" t="s">
        <v>871</v>
      </c>
      <c r="M1088" s="971" t="s">
        <v>871</v>
      </c>
    </row>
    <row r="1089" spans="1:13">
      <c r="A1089" s="12" t="s">
        <v>733</v>
      </c>
      <c r="B1089" s="13"/>
      <c r="C1089" s="13"/>
      <c r="D1089" s="13"/>
      <c r="E1089" s="206" t="s">
        <v>519</v>
      </c>
      <c r="F1089" s="291" t="s">
        <v>271</v>
      </c>
      <c r="G1089" s="208"/>
      <c r="H1089" s="1105" t="s">
        <v>646</v>
      </c>
      <c r="I1089" s="1106"/>
      <c r="J1089" s="209">
        <v>1</v>
      </c>
      <c r="K1089" s="191" t="s">
        <v>149</v>
      </c>
      <c r="L1089" s="1056" t="s">
        <v>871</v>
      </c>
      <c r="M1089" s="971" t="s">
        <v>871</v>
      </c>
    </row>
    <row r="1090" spans="1:13">
      <c r="A1090" s="81"/>
      <c r="B1090" s="13"/>
      <c r="C1090" s="13"/>
      <c r="D1090" s="13"/>
      <c r="E1090" s="29"/>
      <c r="F1090" s="38"/>
      <c r="G1090" s="421"/>
      <c r="H1090" s="38"/>
      <c r="I1090" s="38"/>
      <c r="J1090" s="38"/>
      <c r="K1090" s="34"/>
      <c r="L1090" s="1055"/>
    </row>
    <row r="1091" spans="1:13">
      <c r="A1091" s="21" t="s">
        <v>633</v>
      </c>
      <c r="B1091" s="13"/>
      <c r="C1091" s="13"/>
      <c r="D1091" s="13"/>
      <c r="E1091" s="29"/>
      <c r="F1091" s="38"/>
      <c r="G1091" s="421"/>
      <c r="H1091" s="38"/>
      <c r="I1091" s="38"/>
      <c r="J1091" s="38"/>
      <c r="K1091" s="34"/>
      <c r="L1091" s="1055"/>
    </row>
    <row r="1092" spans="1:13">
      <c r="A1092" s="12" t="s">
        <v>737</v>
      </c>
      <c r="B1092" s="13"/>
      <c r="C1092" s="13"/>
      <c r="D1092" s="13"/>
      <c r="E1092" s="210" t="s">
        <v>654</v>
      </c>
      <c r="F1092" s="291" t="s">
        <v>271</v>
      </c>
      <c r="G1092" s="208"/>
      <c r="H1092" s="1105" t="s">
        <v>646</v>
      </c>
      <c r="I1092" s="1106"/>
      <c r="J1092" s="209">
        <v>1</v>
      </c>
      <c r="K1092" s="191" t="s">
        <v>149</v>
      </c>
      <c r="L1092" s="1056" t="s">
        <v>871</v>
      </c>
      <c r="M1092" s="971" t="s">
        <v>871</v>
      </c>
    </row>
    <row r="1093" spans="1:13">
      <c r="A1093" s="12" t="s">
        <v>738</v>
      </c>
      <c r="B1093" s="13"/>
      <c r="C1093" s="13"/>
      <c r="D1093" s="13"/>
      <c r="E1093" s="210" t="s">
        <v>654</v>
      </c>
      <c r="F1093" s="291" t="s">
        <v>271</v>
      </c>
      <c r="G1093" s="208"/>
      <c r="H1093" s="1105" t="s">
        <v>646</v>
      </c>
      <c r="I1093" s="1106"/>
      <c r="J1093" s="209">
        <v>1</v>
      </c>
      <c r="K1093" s="191" t="s">
        <v>149</v>
      </c>
      <c r="L1093" s="1056" t="s">
        <v>871</v>
      </c>
      <c r="M1093" s="971" t="s">
        <v>871</v>
      </c>
    </row>
    <row r="1094" spans="1:13">
      <c r="A1094" s="21"/>
      <c r="B1094" s="13"/>
      <c r="C1094" s="13"/>
      <c r="D1094" s="13"/>
      <c r="E1094" s="29"/>
      <c r="F1094" s="35"/>
      <c r="G1094" s="671"/>
      <c r="H1094" s="39"/>
      <c r="I1094" s="39"/>
      <c r="J1094" s="39"/>
      <c r="K1094" s="173"/>
      <c r="L1094" s="1055"/>
    </row>
    <row r="1095" spans="1:13">
      <c r="A1095" s="21" t="s">
        <v>634</v>
      </c>
      <c r="B1095" s="61"/>
      <c r="C1095" s="61"/>
      <c r="D1095" s="61"/>
      <c r="E1095" s="202"/>
      <c r="F1095" s="38"/>
      <c r="G1095" s="421"/>
      <c r="H1095" s="38"/>
      <c r="I1095" s="38"/>
      <c r="J1095" s="38"/>
      <c r="K1095" s="173"/>
      <c r="L1095" s="1055"/>
    </row>
    <row r="1096" spans="1:13">
      <c r="A1096" s="21" t="s">
        <v>635</v>
      </c>
      <c r="B1096" s="61"/>
      <c r="C1096" s="61"/>
      <c r="D1096" s="61"/>
      <c r="E1096" s="202"/>
      <c r="F1096" s="38"/>
      <c r="G1096" s="421"/>
      <c r="H1096" s="38"/>
      <c r="I1096" s="38"/>
      <c r="J1096" s="38"/>
      <c r="K1096" s="173"/>
      <c r="L1096" s="1055"/>
    </row>
    <row r="1097" spans="1:13">
      <c r="A1097" s="21" t="s">
        <v>636</v>
      </c>
      <c r="B1097" s="61"/>
      <c r="C1097" s="61"/>
      <c r="D1097" s="61"/>
      <c r="E1097" s="202"/>
      <c r="F1097" s="38"/>
      <c r="G1097" s="421"/>
      <c r="H1097" s="38"/>
      <c r="I1097" s="38"/>
      <c r="J1097" s="38"/>
      <c r="K1097" s="173"/>
      <c r="L1097" s="1055"/>
    </row>
    <row r="1098" spans="1:13">
      <c r="A1098" s="21" t="s">
        <v>739</v>
      </c>
      <c r="B1098" s="61"/>
      <c r="C1098" s="61"/>
      <c r="D1098" s="61"/>
      <c r="E1098" s="202"/>
      <c r="F1098" s="38"/>
      <c r="G1098" s="421"/>
      <c r="H1098" s="38"/>
      <c r="I1098" s="38"/>
      <c r="J1098" s="38"/>
      <c r="K1098" s="173"/>
      <c r="L1098" s="1055"/>
    </row>
    <row r="1099" spans="1:13">
      <c r="A1099" s="12" t="s">
        <v>637</v>
      </c>
      <c r="B1099" s="61"/>
      <c r="C1099" s="61"/>
      <c r="D1099" s="61"/>
      <c r="E1099" s="206" t="s">
        <v>426</v>
      </c>
      <c r="F1099" s="291" t="s">
        <v>271</v>
      </c>
      <c r="G1099" s="208"/>
      <c r="H1099" s="1105" t="s">
        <v>646</v>
      </c>
      <c r="I1099" s="1106"/>
      <c r="J1099" s="209">
        <v>1</v>
      </c>
      <c r="K1099" s="191" t="s">
        <v>149</v>
      </c>
      <c r="L1099" s="1056" t="s">
        <v>871</v>
      </c>
      <c r="M1099" s="971" t="s">
        <v>871</v>
      </c>
    </row>
    <row r="1100" spans="1:13">
      <c r="A1100" s="12" t="s">
        <v>638</v>
      </c>
      <c r="B1100" s="61"/>
      <c r="C1100" s="61"/>
      <c r="D1100" s="61"/>
      <c r="E1100" s="309" t="s">
        <v>529</v>
      </c>
      <c r="F1100" s="291" t="s">
        <v>271</v>
      </c>
      <c r="G1100" s="208"/>
      <c r="H1100" s="1105" t="s">
        <v>646</v>
      </c>
      <c r="I1100" s="1106"/>
      <c r="J1100" s="209">
        <v>1</v>
      </c>
      <c r="K1100" s="191" t="s">
        <v>149</v>
      </c>
      <c r="L1100" s="1056" t="s">
        <v>871</v>
      </c>
      <c r="M1100" s="971" t="s">
        <v>871</v>
      </c>
    </row>
    <row r="1101" spans="1:13">
      <c r="A1101" s="12" t="s">
        <v>639</v>
      </c>
      <c r="B1101" s="61"/>
      <c r="C1101" s="61"/>
      <c r="D1101" s="61"/>
      <c r="E1101" s="309" t="s">
        <v>519</v>
      </c>
      <c r="F1101" s="291" t="s">
        <v>271</v>
      </c>
      <c r="G1101" s="208"/>
      <c r="H1101" s="1105" t="s">
        <v>646</v>
      </c>
      <c r="I1101" s="1106"/>
      <c r="J1101" s="209">
        <v>1</v>
      </c>
      <c r="K1101" s="191" t="s">
        <v>149</v>
      </c>
      <c r="L1101" s="1056" t="s">
        <v>871</v>
      </c>
      <c r="M1101" s="971" t="s">
        <v>871</v>
      </c>
    </row>
    <row r="1102" spans="1:13">
      <c r="A1102" s="60"/>
      <c r="B1102" s="61"/>
      <c r="C1102" s="61"/>
      <c r="D1102" s="61"/>
      <c r="E1102" s="316"/>
      <c r="F1102" s="38"/>
      <c r="G1102" s="421"/>
      <c r="H1102" s="38"/>
      <c r="I1102" s="38"/>
      <c r="J1102" s="38"/>
      <c r="K1102" s="34"/>
      <c r="L1102" s="1055"/>
    </row>
    <row r="1103" spans="1:13">
      <c r="A1103" s="21" t="s">
        <v>744</v>
      </c>
      <c r="B1103" s="61"/>
      <c r="C1103" s="61"/>
      <c r="D1103" s="61"/>
      <c r="E1103" s="316"/>
      <c r="F1103" s="38"/>
      <c r="G1103" s="421"/>
      <c r="H1103" s="38"/>
      <c r="I1103" s="38"/>
      <c r="J1103" s="38"/>
      <c r="K1103" s="34"/>
      <c r="L1103" s="1055"/>
    </row>
    <row r="1104" spans="1:13">
      <c r="A1104" s="12" t="s">
        <v>745</v>
      </c>
      <c r="B1104" s="61"/>
      <c r="C1104" s="61"/>
      <c r="D1104" s="61"/>
      <c r="E1104" s="309" t="s">
        <v>306</v>
      </c>
      <c r="F1104" s="291" t="s">
        <v>271</v>
      </c>
      <c r="G1104" s="208"/>
      <c r="H1104" s="1105" t="s">
        <v>646</v>
      </c>
      <c r="I1104" s="1106"/>
      <c r="J1104" s="209">
        <v>1</v>
      </c>
      <c r="K1104" s="191" t="s">
        <v>149</v>
      </c>
      <c r="L1104" s="1056" t="s">
        <v>871</v>
      </c>
      <c r="M1104" s="971" t="s">
        <v>871</v>
      </c>
    </row>
    <row r="1105" spans="1:13">
      <c r="A1105" s="60"/>
      <c r="B1105" s="61"/>
      <c r="C1105" s="61"/>
      <c r="D1105" s="61"/>
      <c r="E1105" s="316"/>
      <c r="F1105" s="38"/>
      <c r="G1105" s="421"/>
      <c r="H1105" s="38"/>
      <c r="I1105" s="38"/>
      <c r="J1105" s="38"/>
      <c r="K1105" s="34"/>
      <c r="L1105" s="1055"/>
    </row>
    <row r="1106" spans="1:13">
      <c r="A1106" s="60"/>
      <c r="B1106" s="61"/>
      <c r="C1106" s="61"/>
      <c r="D1106" s="61"/>
      <c r="E1106" s="316"/>
      <c r="F1106" s="38"/>
      <c r="G1106" s="421"/>
      <c r="H1106" s="38"/>
      <c r="I1106" s="38"/>
      <c r="J1106" s="38"/>
      <c r="K1106" s="34"/>
      <c r="L1106" s="1055"/>
    </row>
    <row r="1107" spans="1:13">
      <c r="A1107" s="21" t="s">
        <v>640</v>
      </c>
      <c r="B1107" s="61"/>
      <c r="C1107" s="61"/>
      <c r="D1107" s="61"/>
      <c r="E1107" s="316"/>
      <c r="F1107" s="38"/>
      <c r="G1107" s="421"/>
      <c r="H1107" s="38"/>
      <c r="I1107" s="38"/>
      <c r="J1107" s="38"/>
      <c r="K1107" s="34"/>
      <c r="L1107" s="1055"/>
    </row>
    <row r="1108" spans="1:13">
      <c r="A1108" s="21" t="s">
        <v>746</v>
      </c>
      <c r="B1108" s="61"/>
      <c r="C1108" s="61"/>
      <c r="D1108" s="61"/>
      <c r="E1108" s="316"/>
      <c r="F1108" s="38"/>
      <c r="G1108" s="421"/>
      <c r="H1108" s="38"/>
      <c r="I1108" s="38"/>
      <c r="J1108" s="38"/>
      <c r="K1108" s="34"/>
      <c r="L1108" s="1055"/>
    </row>
    <row r="1109" spans="1:13">
      <c r="A1109" s="12" t="s">
        <v>641</v>
      </c>
      <c r="B1109" s="61"/>
      <c r="C1109" s="61"/>
      <c r="D1109" s="61"/>
      <c r="E1109" s="206" t="s">
        <v>426</v>
      </c>
      <c r="F1109" s="291" t="s">
        <v>271</v>
      </c>
      <c r="G1109" s="208"/>
      <c r="H1109" s="1105" t="s">
        <v>646</v>
      </c>
      <c r="I1109" s="1106"/>
      <c r="J1109" s="209">
        <v>1</v>
      </c>
      <c r="K1109" s="191" t="s">
        <v>149</v>
      </c>
      <c r="L1109" s="1056" t="s">
        <v>871</v>
      </c>
      <c r="M1109" s="971" t="s">
        <v>871</v>
      </c>
    </row>
    <row r="1110" spans="1:13">
      <c r="A1110" s="12" t="s">
        <v>642</v>
      </c>
      <c r="B1110" s="61"/>
      <c r="C1110" s="61"/>
      <c r="D1110" s="61"/>
      <c r="E1110" s="309" t="s">
        <v>529</v>
      </c>
      <c r="F1110" s="291" t="s">
        <v>271</v>
      </c>
      <c r="G1110" s="208"/>
      <c r="H1110" s="1105" t="s">
        <v>646</v>
      </c>
      <c r="I1110" s="1106"/>
      <c r="J1110" s="209">
        <v>1</v>
      </c>
      <c r="K1110" s="191" t="s">
        <v>149</v>
      </c>
      <c r="L1110" s="1056" t="s">
        <v>871</v>
      </c>
      <c r="M1110" s="971" t="s">
        <v>871</v>
      </c>
    </row>
    <row r="1111" spans="1:13">
      <c r="A1111" s="12" t="s">
        <v>639</v>
      </c>
      <c r="B1111" s="61"/>
      <c r="C1111" s="61"/>
      <c r="D1111" s="61"/>
      <c r="E1111" s="309" t="s">
        <v>643</v>
      </c>
      <c r="F1111" s="291" t="s">
        <v>271</v>
      </c>
      <c r="G1111" s="208"/>
      <c r="H1111" s="1105" t="s">
        <v>646</v>
      </c>
      <c r="I1111" s="1106"/>
      <c r="J1111" s="209">
        <v>1</v>
      </c>
      <c r="K1111" s="191" t="s">
        <v>149</v>
      </c>
      <c r="L1111" s="1056" t="s">
        <v>871</v>
      </c>
      <c r="M1111" s="971" t="s">
        <v>871</v>
      </c>
    </row>
    <row r="1112" spans="1:13">
      <c r="A1112" s="60"/>
      <c r="B1112" s="12"/>
      <c r="C1112" s="61"/>
      <c r="D1112" s="61"/>
      <c r="E1112" s="316"/>
      <c r="F1112" s="38"/>
      <c r="G1112" s="421"/>
      <c r="H1112" s="38"/>
      <c r="I1112" s="38"/>
      <c r="J1112" s="38"/>
      <c r="K1112" s="34"/>
      <c r="L1112" s="1057"/>
      <c r="M1112" s="972"/>
    </row>
    <row r="1113" spans="1:13">
      <c r="A1113" s="21" t="s">
        <v>747</v>
      </c>
      <c r="B1113" s="12"/>
      <c r="C1113" s="61"/>
      <c r="D1113" s="61"/>
      <c r="E1113" s="316"/>
      <c r="F1113" s="38"/>
      <c r="G1113" s="421"/>
      <c r="H1113" s="38"/>
      <c r="I1113" s="38"/>
      <c r="J1113" s="38"/>
      <c r="K1113" s="34"/>
      <c r="L1113" s="1055"/>
    </row>
    <row r="1114" spans="1:13">
      <c r="A1114" s="12" t="s">
        <v>644</v>
      </c>
      <c r="B1114" s="12"/>
      <c r="C1114" s="61"/>
      <c r="D1114" s="61"/>
      <c r="E1114" s="309" t="s">
        <v>645</v>
      </c>
      <c r="F1114" s="291" t="s">
        <v>271</v>
      </c>
      <c r="G1114" s="208"/>
      <c r="H1114" s="1105" t="s">
        <v>646</v>
      </c>
      <c r="I1114" s="1106"/>
      <c r="J1114" s="209">
        <v>1</v>
      </c>
      <c r="K1114" s="191" t="s">
        <v>149</v>
      </c>
      <c r="L1114" s="1056" t="s">
        <v>871</v>
      </c>
      <c r="M1114" s="971" t="s">
        <v>871</v>
      </c>
    </row>
    <row r="1115" spans="1:13">
      <c r="A1115" s="60"/>
      <c r="B1115" s="61"/>
      <c r="C1115" s="61"/>
      <c r="D1115" s="61"/>
      <c r="E1115" s="316"/>
      <c r="F1115" s="38"/>
      <c r="G1115" s="421"/>
      <c r="H1115" s="38"/>
      <c r="I1115" s="38"/>
      <c r="J1115" s="38"/>
      <c r="K1115" s="34"/>
      <c r="L1115" s="1055"/>
    </row>
    <row r="1116" spans="1:13">
      <c r="A1116" s="21" t="s">
        <v>748</v>
      </c>
      <c r="B1116" s="61"/>
      <c r="C1116" s="61"/>
      <c r="D1116" s="61"/>
      <c r="E1116" s="316"/>
      <c r="F1116" s="38"/>
      <c r="G1116" s="421"/>
      <c r="H1116" s="38"/>
      <c r="I1116" s="38"/>
      <c r="J1116" s="38"/>
      <c r="K1116" s="34"/>
      <c r="L1116" s="1055"/>
    </row>
    <row r="1117" spans="1:13">
      <c r="A1117" s="12" t="s">
        <v>750</v>
      </c>
      <c r="B1117" s="61"/>
      <c r="C1117" s="61"/>
      <c r="D1117" s="61"/>
      <c r="E1117" s="316"/>
      <c r="F1117" s="244"/>
      <c r="G1117" s="725"/>
      <c r="H1117" s="244"/>
      <c r="I1117" s="244"/>
      <c r="J1117" s="244"/>
      <c r="K1117" s="290"/>
      <c r="L1117" s="1055"/>
    </row>
    <row r="1118" spans="1:13">
      <c r="A1118" s="12" t="s">
        <v>749</v>
      </c>
      <c r="B1118" s="61"/>
      <c r="C1118" s="61"/>
      <c r="D1118" s="61"/>
      <c r="E1118" s="309" t="s">
        <v>645</v>
      </c>
      <c r="F1118" s="291" t="s">
        <v>271</v>
      </c>
      <c r="G1118" s="208"/>
      <c r="H1118" s="1105" t="s">
        <v>646</v>
      </c>
      <c r="I1118" s="1106"/>
      <c r="J1118" s="209">
        <v>1</v>
      </c>
      <c r="K1118" s="191" t="s">
        <v>149</v>
      </c>
      <c r="L1118" s="1056" t="s">
        <v>871</v>
      </c>
      <c r="M1118" s="971" t="s">
        <v>871</v>
      </c>
    </row>
    <row r="1119" spans="1:13">
      <c r="A1119" s="12" t="s">
        <v>751</v>
      </c>
      <c r="B1119" s="61"/>
      <c r="C1119" s="61"/>
      <c r="D1119" s="61"/>
      <c r="E1119" s="309" t="s">
        <v>645</v>
      </c>
      <c r="F1119" s="291" t="s">
        <v>271</v>
      </c>
      <c r="G1119" s="208"/>
      <c r="H1119" s="1105" t="s">
        <v>646</v>
      </c>
      <c r="I1119" s="1106"/>
      <c r="J1119" s="209">
        <v>1</v>
      </c>
      <c r="K1119" s="191" t="s">
        <v>149</v>
      </c>
      <c r="L1119" s="1056" t="s">
        <v>871</v>
      </c>
      <c r="M1119" s="971" t="s">
        <v>871</v>
      </c>
    </row>
    <row r="1120" spans="1:13">
      <c r="A1120" s="12" t="s">
        <v>752</v>
      </c>
      <c r="B1120" s="61"/>
      <c r="C1120" s="61"/>
      <c r="D1120" s="61"/>
      <c r="E1120" s="309" t="s">
        <v>645</v>
      </c>
      <c r="F1120" s="291" t="s">
        <v>271</v>
      </c>
      <c r="G1120" s="208"/>
      <c r="H1120" s="1105" t="s">
        <v>646</v>
      </c>
      <c r="I1120" s="1106"/>
      <c r="J1120" s="209">
        <v>1</v>
      </c>
      <c r="K1120" s="191" t="s">
        <v>149</v>
      </c>
      <c r="L1120" s="1056" t="s">
        <v>871</v>
      </c>
      <c r="M1120" s="971" t="s">
        <v>871</v>
      </c>
    </row>
    <row r="1121" spans="1:13">
      <c r="A1121" s="12" t="s">
        <v>753</v>
      </c>
      <c r="B1121" s="61"/>
      <c r="C1121" s="61"/>
      <c r="D1121" s="61"/>
      <c r="E1121" s="309" t="s">
        <v>645</v>
      </c>
      <c r="F1121" s="291" t="s">
        <v>271</v>
      </c>
      <c r="G1121" s="208"/>
      <c r="H1121" s="1105" t="s">
        <v>646</v>
      </c>
      <c r="I1121" s="1106"/>
      <c r="J1121" s="209">
        <v>1</v>
      </c>
      <c r="K1121" s="191" t="s">
        <v>149</v>
      </c>
      <c r="L1121" s="1056" t="s">
        <v>871</v>
      </c>
      <c r="M1121" s="971" t="s">
        <v>871</v>
      </c>
    </row>
    <row r="1122" spans="1:13" s="95" customFormat="1">
      <c r="A1122" s="12"/>
      <c r="B1122" s="61"/>
      <c r="C1122" s="61"/>
      <c r="D1122" s="61"/>
      <c r="E1122" s="390"/>
      <c r="F1122" s="38"/>
      <c r="G1122" s="421"/>
      <c r="H1122" s="685"/>
      <c r="I1122" s="1016"/>
      <c r="J1122" s="270"/>
      <c r="K1122" s="271"/>
      <c r="L1122" s="1054"/>
      <c r="M1122" s="970"/>
    </row>
    <row r="1123" spans="1:13" ht="15" thickBot="1">
      <c r="A1123" s="60"/>
      <c r="B1123" s="61"/>
      <c r="C1123" s="61"/>
      <c r="D1123" s="61"/>
      <c r="E1123" s="316"/>
      <c r="F1123" s="38"/>
      <c r="G1123" s="421"/>
      <c r="H1123" s="38"/>
      <c r="I1123" s="1101" t="s">
        <v>604</v>
      </c>
      <c r="J1123" s="1101"/>
      <c r="K1123" s="1101"/>
      <c r="L1123" s="1099">
        <f>SUM(M1053:M1121)</f>
        <v>0</v>
      </c>
      <c r="M1123" s="1100"/>
    </row>
    <row r="1124" spans="1:13" s="95" customFormat="1">
      <c r="A1124" s="60"/>
      <c r="B1124" s="61"/>
      <c r="C1124" s="61"/>
      <c r="D1124" s="61"/>
      <c r="E1124" s="316"/>
      <c r="F1124" s="38"/>
      <c r="G1124" s="421"/>
      <c r="H1124" s="38"/>
      <c r="I1124" s="72"/>
      <c r="J1124" s="72"/>
      <c r="K1124" s="72"/>
      <c r="L1124" s="1055"/>
      <c r="M1124" s="973"/>
    </row>
    <row r="1125" spans="1:13">
      <c r="A1125" s="50" t="s">
        <v>1251</v>
      </c>
      <c r="B1125" s="13"/>
      <c r="C1125" s="13"/>
      <c r="D1125" s="13"/>
      <c r="E1125" s="29"/>
      <c r="G1125" s="754"/>
      <c r="L1125" s="1060"/>
      <c r="M1125" s="974"/>
    </row>
    <row r="1126" spans="1:13" ht="39" customHeight="1">
      <c r="A1126" s="1213" t="s">
        <v>892</v>
      </c>
      <c r="B1126" s="1213"/>
      <c r="C1126" s="1213"/>
      <c r="D1126" s="1214"/>
      <c r="E1126" s="895"/>
      <c r="F1126" s="756" t="s">
        <v>878</v>
      </c>
      <c r="G1126" s="757"/>
      <c r="H1126" s="758" t="s">
        <v>654</v>
      </c>
      <c r="I1126" s="759"/>
      <c r="J1126" s="758">
        <v>1</v>
      </c>
      <c r="K1126" s="914">
        <v>330</v>
      </c>
      <c r="L1126" s="989"/>
      <c r="M1126" s="971">
        <f>+K1126*L1126</f>
        <v>0</v>
      </c>
    </row>
    <row r="1127" spans="1:13">
      <c r="A1127" s="80" t="s">
        <v>879</v>
      </c>
      <c r="B1127" s="80"/>
      <c r="C1127" s="80"/>
      <c r="D1127" s="80"/>
      <c r="E1127" s="895" t="s">
        <v>880</v>
      </c>
      <c r="F1127" s="756" t="s">
        <v>878</v>
      </c>
      <c r="G1127" s="757">
        <v>200</v>
      </c>
      <c r="H1127" s="758" t="s">
        <v>830</v>
      </c>
      <c r="I1127" s="759"/>
      <c r="J1127" s="758" t="s">
        <v>894</v>
      </c>
      <c r="K1127" s="914">
        <f>25*8</f>
        <v>200</v>
      </c>
      <c r="L1127" s="989"/>
      <c r="M1127" s="971">
        <f>+K1127*L1127</f>
        <v>0</v>
      </c>
    </row>
    <row r="1128" spans="1:13">
      <c r="A1128" s="80" t="s">
        <v>881</v>
      </c>
      <c r="B1128" s="80"/>
      <c r="C1128" s="80"/>
      <c r="D1128" s="80"/>
      <c r="E1128" s="895" t="s">
        <v>880</v>
      </c>
      <c r="F1128" s="756" t="s">
        <v>878</v>
      </c>
      <c r="G1128" s="757">
        <v>200</v>
      </c>
      <c r="H1128" s="758" t="s">
        <v>830</v>
      </c>
      <c r="I1128" s="759"/>
      <c r="J1128" s="758" t="s">
        <v>894</v>
      </c>
      <c r="K1128" s="914">
        <v>200</v>
      </c>
      <c r="L1128" s="989"/>
      <c r="M1128" s="971">
        <f>+K1128*L1128</f>
        <v>0</v>
      </c>
    </row>
    <row r="1129" spans="1:13">
      <c r="A1129" s="80" t="s">
        <v>882</v>
      </c>
      <c r="B1129" s="80"/>
      <c r="C1129" s="80"/>
      <c r="D1129" s="80"/>
      <c r="E1129" s="895" t="s">
        <v>654</v>
      </c>
      <c r="F1129" s="756" t="s">
        <v>860</v>
      </c>
      <c r="G1129" s="757">
        <v>11</v>
      </c>
      <c r="H1129" s="758">
        <v>1</v>
      </c>
      <c r="I1129" s="759"/>
      <c r="J1129" s="758">
        <v>1</v>
      </c>
      <c r="K1129" s="914">
        <v>11</v>
      </c>
      <c r="L1129" s="989"/>
      <c r="M1129" s="971">
        <f>+K1129*L1129</f>
        <v>0</v>
      </c>
    </row>
    <row r="1130" spans="1:13">
      <c r="A1130" s="2"/>
      <c r="B1130" s="1"/>
      <c r="C1130" s="1"/>
      <c r="D1130" s="1"/>
      <c r="E1130" s="896"/>
      <c r="G1130" s="760"/>
      <c r="H1130" s="761"/>
      <c r="I1130" s="761"/>
      <c r="J1130" s="762"/>
      <c r="K1130" s="763"/>
      <c r="L1130" s="1060"/>
      <c r="M1130" s="974"/>
    </row>
    <row r="1131" spans="1:13" ht="15" thickBot="1">
      <c r="A1131" s="20"/>
      <c r="B1131" s="92"/>
      <c r="C1131" s="92"/>
      <c r="D1131" s="92"/>
      <c r="E1131" s="390"/>
      <c r="F1131" s="1102" t="s">
        <v>1251</v>
      </c>
      <c r="G1131" s="1102"/>
      <c r="H1131" s="1102"/>
      <c r="I1131" s="1102"/>
      <c r="J1131" s="1102"/>
      <c r="K1131" s="1102"/>
      <c r="L1131" s="1099">
        <f>SUM(M1126:M1129)</f>
        <v>0</v>
      </c>
      <c r="M1131" s="1100"/>
    </row>
    <row r="1132" spans="1:13" s="95" customFormat="1">
      <c r="A1132" s="20"/>
      <c r="B1132" s="92"/>
      <c r="C1132" s="92"/>
      <c r="D1132" s="92"/>
      <c r="E1132" s="390"/>
      <c r="F1132" s="1014"/>
      <c r="G1132" s="1014"/>
      <c r="H1132" s="1014"/>
      <c r="I1132" s="1014"/>
      <c r="J1132" s="1014"/>
      <c r="K1132" s="1014"/>
      <c r="L1132" s="1060"/>
      <c r="M1132" s="991"/>
    </row>
    <row r="1133" spans="1:13">
      <c r="A1133" s="21" t="s">
        <v>885</v>
      </c>
      <c r="B1133" s="13"/>
      <c r="C1133" s="13"/>
      <c r="D1133" s="13"/>
      <c r="E1133" s="29"/>
      <c r="F1133" s="35"/>
      <c r="G1133" s="218"/>
      <c r="H1133" s="39"/>
      <c r="I1133" s="39"/>
      <c r="J1133" s="39"/>
      <c r="K1133" s="34"/>
      <c r="L1133" s="1060"/>
      <c r="M1133" s="974"/>
    </row>
    <row r="1134" spans="1:13">
      <c r="A1134" s="80" t="s">
        <v>884</v>
      </c>
      <c r="B1134" s="80"/>
      <c r="C1134" s="80"/>
      <c r="D1134" s="80"/>
      <c r="E1134" s="766"/>
      <c r="F1134" s="766"/>
      <c r="G1134" s="767"/>
      <c r="H1134" s="766"/>
      <c r="I1134" s="766"/>
      <c r="J1134" s="766"/>
      <c r="K1134" s="915"/>
      <c r="L1134" s="1060"/>
      <c r="M1134" s="974"/>
    </row>
    <row r="1135" spans="1:13">
      <c r="A1135" s="13"/>
      <c r="B1135" s="13"/>
      <c r="C1135" s="13"/>
      <c r="D1135" s="13"/>
      <c r="E1135" s="29"/>
      <c r="F1135" s="35"/>
      <c r="G1135" s="768"/>
      <c r="H1135" s="39"/>
      <c r="I1135" s="39"/>
      <c r="J1135" s="39"/>
      <c r="K1135" s="916"/>
      <c r="L1135" s="1060"/>
      <c r="M1135" s="974"/>
    </row>
    <row r="1136" spans="1:13">
      <c r="A1136" s="21" t="s">
        <v>886</v>
      </c>
      <c r="B1136" s="13"/>
      <c r="C1136" s="13"/>
      <c r="D1136" s="13"/>
      <c r="E1136" s="29"/>
      <c r="F1136" s="35"/>
      <c r="G1136" s="768"/>
      <c r="H1136" s="39"/>
      <c r="I1136" s="39"/>
      <c r="J1136" s="39"/>
      <c r="K1136" s="916"/>
      <c r="L1136" s="1060"/>
      <c r="M1136" s="974"/>
    </row>
    <row r="1137" spans="1:15">
      <c r="A1137" s="21" t="s">
        <v>861</v>
      </c>
      <c r="B1137" s="13"/>
      <c r="C1137" s="13"/>
      <c r="D1137" s="13"/>
      <c r="E1137" s="206"/>
      <c r="F1137" s="207" t="s">
        <v>883</v>
      </c>
      <c r="G1137" s="769">
        <v>1</v>
      </c>
      <c r="H1137" s="210">
        <v>1</v>
      </c>
      <c r="I1137" s="209"/>
      <c r="J1137" s="592">
        <v>1</v>
      </c>
      <c r="K1137" s="467">
        <v>1</v>
      </c>
      <c r="L1137" s="990"/>
      <c r="M1137" s="971">
        <f>+K1137*L1137</f>
        <v>0</v>
      </c>
    </row>
    <row r="1138" spans="1:15">
      <c r="A1138" s="101"/>
      <c r="B1138" s="84"/>
      <c r="C1138" s="84"/>
      <c r="D1138" s="84"/>
      <c r="E1138" s="459"/>
      <c r="F1138" s="213"/>
      <c r="G1138" s="770"/>
      <c r="H1138" s="215"/>
      <c r="I1138" s="215"/>
      <c r="J1138" s="215"/>
      <c r="K1138" s="217"/>
      <c r="L1138" s="1054"/>
      <c r="M1138" s="974"/>
    </row>
    <row r="1139" spans="1:15" ht="15" thickBot="1">
      <c r="A1139" s="101"/>
      <c r="B1139" s="84"/>
      <c r="C1139" s="84"/>
      <c r="D1139" s="84"/>
      <c r="E1139" s="459"/>
      <c r="G1139" s="1101" t="s">
        <v>885</v>
      </c>
      <c r="H1139" s="1101"/>
      <c r="I1139" s="1101"/>
      <c r="J1139" s="1101"/>
      <c r="K1139" s="1101"/>
      <c r="L1139" s="1099">
        <f>SUM(M1137)</f>
        <v>0</v>
      </c>
      <c r="M1139" s="1100"/>
    </row>
    <row r="1140" spans="1:15" s="95" customFormat="1">
      <c r="A1140" s="101"/>
      <c r="B1140" s="84"/>
      <c r="C1140" s="84"/>
      <c r="D1140" s="84"/>
      <c r="E1140" s="459"/>
      <c r="F1140" s="72"/>
      <c r="G1140" s="72"/>
      <c r="H1140" s="72"/>
      <c r="I1140" s="72"/>
      <c r="J1140" s="72"/>
      <c r="K1140" s="217"/>
      <c r="L1140" s="991"/>
      <c r="M1140" s="974"/>
    </row>
    <row r="1141" spans="1:15">
      <c r="A1141" s="47"/>
      <c r="B1141" s="47"/>
      <c r="C1141" s="47"/>
      <c r="D1141" s="47"/>
      <c r="E1141" s="47"/>
      <c r="F1141" s="47"/>
      <c r="G1141" s="47"/>
      <c r="H1141" s="47"/>
      <c r="I1141" s="47"/>
      <c r="J1141" s="47"/>
      <c r="K1141" s="47"/>
      <c r="L1141" s="679"/>
      <c r="M1141" s="974"/>
    </row>
    <row r="1142" spans="1:15">
      <c r="A1142" s="21" t="s">
        <v>9</v>
      </c>
      <c r="B1142" s="84"/>
      <c r="C1142" s="84"/>
      <c r="D1142" s="84"/>
      <c r="F1142" s="1027">
        <f>L137</f>
        <v>0</v>
      </c>
      <c r="G1142" s="770"/>
      <c r="H1142" s="215"/>
      <c r="I1142" s="215"/>
      <c r="J1142" s="215"/>
      <c r="K1142" s="217"/>
      <c r="L1142" s="680"/>
      <c r="M1142" s="974"/>
    </row>
    <row r="1143" spans="1:15" s="95" customFormat="1">
      <c r="A1143" s="101" t="str">
        <f>A139</f>
        <v>2  SPODNJE NOSILNE PLASTI</v>
      </c>
      <c r="B1143" s="84"/>
      <c r="C1143" s="84"/>
      <c r="D1143" s="84"/>
      <c r="F1143" s="1027">
        <f>L179</f>
        <v>0</v>
      </c>
      <c r="G1143" s="770"/>
      <c r="H1143" s="215"/>
      <c r="I1143" s="215"/>
      <c r="J1143" s="215"/>
      <c r="K1143" s="217"/>
      <c r="L1143" s="680"/>
      <c r="M1143" s="974"/>
    </row>
    <row r="1144" spans="1:15" s="95" customFormat="1" ht="16.5" customHeight="1">
      <c r="A1144" s="101" t="str">
        <f>A181</f>
        <v>3  BITUMINIZIRANE ZMESI (TSC 06.300/06.410)</v>
      </c>
      <c r="B1144" s="84"/>
      <c r="C1144" s="84"/>
      <c r="D1144" s="84"/>
      <c r="F1144" s="1027">
        <f>L569</f>
        <v>0</v>
      </c>
      <c r="G1144" s="421"/>
      <c r="H1144" s="256"/>
      <c r="I1144" s="256"/>
      <c r="J1144" s="249"/>
      <c r="K1144" s="34"/>
      <c r="L1144" s="679"/>
      <c r="M1144" s="977"/>
    </row>
    <row r="1145" spans="1:15">
      <c r="A1145" s="21" t="s">
        <v>1252</v>
      </c>
      <c r="B1145" s="84"/>
      <c r="C1145" s="84"/>
      <c r="D1145" s="84"/>
      <c r="F1145" s="1027">
        <f>L577</f>
        <v>0</v>
      </c>
      <c r="G1145" s="421"/>
      <c r="H1145" s="256"/>
      <c r="I1145" s="256"/>
      <c r="J1145" s="249"/>
      <c r="K1145" s="34"/>
      <c r="L1145" s="679"/>
      <c r="M1145" s="974"/>
    </row>
    <row r="1146" spans="1:15" ht="15.6" customHeight="1">
      <c r="A1146" s="21" t="s">
        <v>249</v>
      </c>
      <c r="B1146" s="84"/>
      <c r="C1146" s="84"/>
      <c r="D1146" s="84"/>
      <c r="F1146" s="1027">
        <f>L608</f>
        <v>0</v>
      </c>
      <c r="G1146" s="421"/>
      <c r="H1146" s="256"/>
      <c r="I1146" s="256"/>
      <c r="J1146" s="249"/>
      <c r="K1146" s="34"/>
      <c r="L1146" s="679"/>
      <c r="M1146" s="974"/>
    </row>
    <row r="1147" spans="1:15">
      <c r="A1147" s="21" t="s">
        <v>273</v>
      </c>
      <c r="B1147" s="84"/>
      <c r="C1147" s="84"/>
      <c r="D1147" s="148"/>
      <c r="F1147" s="1027">
        <f>L726</f>
        <v>0</v>
      </c>
      <c r="G1147" s="421"/>
      <c r="H1147" s="256"/>
      <c r="I1147" s="256"/>
      <c r="J1147" s="249"/>
      <c r="K1147" s="34"/>
      <c r="L1147" s="679"/>
      <c r="M1147" s="974"/>
      <c r="N1147" s="95"/>
      <c r="O1147" s="95"/>
    </row>
    <row r="1148" spans="1:15">
      <c r="A1148" s="21" t="s">
        <v>1253</v>
      </c>
      <c r="B1148" s="84"/>
      <c r="C1148" s="84"/>
      <c r="D1148" s="148"/>
      <c r="E1148" s="908"/>
      <c r="F1148" s="1026">
        <f>L924</f>
        <v>0</v>
      </c>
      <c r="G1148" s="421"/>
      <c r="H1148" s="256"/>
      <c r="I1148" s="256"/>
      <c r="J1148" s="249"/>
      <c r="K1148" s="34"/>
      <c r="L1148" s="679"/>
      <c r="M1148" s="974"/>
      <c r="N1148" s="95"/>
      <c r="O1148" s="95"/>
    </row>
    <row r="1149" spans="1:15">
      <c r="A1149" s="21" t="s">
        <v>1254</v>
      </c>
      <c r="B1149" s="143"/>
      <c r="C1149" s="143"/>
      <c r="D1149" s="149"/>
      <c r="E1149" s="908"/>
      <c r="F1149" s="1026">
        <f>L1005</f>
        <v>0</v>
      </c>
      <c r="G1149" s="421"/>
      <c r="H1149" s="256"/>
      <c r="I1149" s="256"/>
      <c r="J1149" s="249"/>
      <c r="K1149" s="34"/>
      <c r="L1149" s="679"/>
      <c r="M1149" s="974"/>
      <c r="N1149" s="95"/>
      <c r="O1149" s="95"/>
    </row>
    <row r="1150" spans="1:15">
      <c r="A1150" s="21" t="s">
        <v>1255</v>
      </c>
      <c r="B1150" s="84"/>
      <c r="C1150" s="84"/>
      <c r="D1150" s="148"/>
      <c r="E1150" s="908"/>
      <c r="F1150" s="1026">
        <f>L1048</f>
        <v>0</v>
      </c>
      <c r="G1150" s="421"/>
      <c r="H1150" s="256"/>
      <c r="I1150" s="256"/>
      <c r="J1150" s="249"/>
      <c r="K1150" s="34"/>
      <c r="L1150" s="679"/>
      <c r="M1150" s="974"/>
      <c r="N1150" s="95"/>
      <c r="O1150" s="95"/>
    </row>
    <row r="1151" spans="1:15">
      <c r="A1151" s="21" t="s">
        <v>604</v>
      </c>
      <c r="B1151" s="84"/>
      <c r="C1151" s="84"/>
      <c r="D1151" s="148"/>
      <c r="E1151" s="908"/>
      <c r="F1151" s="1026">
        <f>L1123</f>
        <v>0</v>
      </c>
      <c r="G1151" s="771"/>
      <c r="H1151" s="216"/>
      <c r="I1151" s="216"/>
      <c r="J1151" s="215"/>
      <c r="K1151" s="772"/>
      <c r="L1151" s="679"/>
      <c r="M1151" s="974"/>
      <c r="N1151" s="95"/>
      <c r="O1151" s="95"/>
    </row>
    <row r="1152" spans="1:15">
      <c r="A1152" s="50" t="s">
        <v>1251</v>
      </c>
      <c r="B1152" s="84"/>
      <c r="C1152" s="84"/>
      <c r="D1152" s="148"/>
      <c r="E1152" s="908"/>
      <c r="F1152" s="1026">
        <f>L1131</f>
        <v>0</v>
      </c>
      <c r="G1152" s="770"/>
      <c r="H1152" s="215"/>
      <c r="I1152" s="215"/>
      <c r="J1152" s="215"/>
      <c r="K1152" s="217"/>
      <c r="L1152" s="679"/>
      <c r="M1152" s="974"/>
      <c r="N1152" s="95"/>
      <c r="O1152" s="95"/>
    </row>
    <row r="1153" spans="1:15" ht="15" thickBot="1">
      <c r="A1153" s="21" t="s">
        <v>885</v>
      </c>
      <c r="B1153" s="84"/>
      <c r="C1153" s="84"/>
      <c r="D1153" s="148"/>
      <c r="E1153" s="908"/>
      <c r="F1153" s="1026">
        <f>L1139</f>
        <v>0</v>
      </c>
      <c r="G1153" s="770"/>
      <c r="H1153" s="215"/>
      <c r="I1153" s="215"/>
      <c r="J1153" s="215"/>
      <c r="K1153" s="217"/>
      <c r="L1153" s="679"/>
      <c r="M1153" s="974"/>
      <c r="N1153" s="95"/>
      <c r="O1153" s="95"/>
    </row>
    <row r="1154" spans="1:15">
      <c r="A1154" s="1017"/>
      <c r="B1154" s="1018"/>
      <c r="C1154" s="1018"/>
      <c r="D1154" s="1019"/>
      <c r="E1154" s="1029" t="s">
        <v>1261</v>
      </c>
      <c r="F1154" s="1028">
        <f>SUM(F1142:F1153)</f>
        <v>0</v>
      </c>
      <c r="G1154" s="214"/>
      <c r="H1154" s="460"/>
      <c r="I1154" s="460"/>
      <c r="J1154" s="460"/>
      <c r="K1154" s="917"/>
      <c r="L1154" s="679"/>
      <c r="M1154" s="974"/>
      <c r="N1154" s="95"/>
      <c r="O1154" s="95"/>
    </row>
    <row r="1155" spans="1:15">
      <c r="A1155" s="92"/>
      <c r="B1155" s="84"/>
      <c r="C1155" s="84"/>
      <c r="D1155" s="148"/>
      <c r="E1155" s="908"/>
      <c r="F1155" s="38"/>
      <c r="G1155" s="770"/>
      <c r="H1155" s="215"/>
      <c r="I1155" s="215"/>
      <c r="J1155" s="215"/>
      <c r="K1155" s="217"/>
      <c r="L1155" s="679"/>
      <c r="M1155" s="974"/>
      <c r="N1155" s="95"/>
      <c r="O1155" s="95"/>
    </row>
    <row r="1156" spans="1:15">
      <c r="A1156" s="113"/>
      <c r="B1156" s="84"/>
      <c r="C1156" s="84"/>
      <c r="D1156" s="148"/>
      <c r="E1156" s="908"/>
      <c r="F1156" s="38"/>
      <c r="G1156" s="770"/>
      <c r="H1156" s="215"/>
      <c r="I1156" s="215"/>
      <c r="J1156" s="215"/>
      <c r="K1156" s="217"/>
      <c r="L1156" s="679"/>
      <c r="M1156" s="974"/>
      <c r="N1156" s="95"/>
      <c r="O1156" s="95"/>
    </row>
    <row r="1157" spans="1:15">
      <c r="A1157" s="20"/>
      <c r="B1157" s="84"/>
      <c r="C1157" s="84"/>
      <c r="D1157" s="148"/>
      <c r="E1157" s="908"/>
      <c r="F1157" s="38"/>
      <c r="G1157" s="421"/>
      <c r="H1157" s="256"/>
      <c r="I1157" s="256"/>
      <c r="J1157" s="249"/>
      <c r="K1157" s="34"/>
      <c r="L1157" s="679"/>
      <c r="M1157" s="974"/>
      <c r="N1157" s="95"/>
      <c r="O1157" s="95"/>
    </row>
    <row r="1158" spans="1:15">
      <c r="A1158" s="20"/>
      <c r="B1158" s="84"/>
      <c r="D1158" s="148"/>
      <c r="E1158" s="908"/>
      <c r="F1158" s="38"/>
      <c r="G1158" s="421"/>
      <c r="H1158" s="256"/>
      <c r="I1158" s="256"/>
      <c r="J1158" s="249"/>
      <c r="K1158" s="34"/>
      <c r="L1158" s="679"/>
      <c r="M1158" s="974"/>
      <c r="N1158" s="95"/>
      <c r="O1158" s="95"/>
    </row>
    <row r="1159" spans="1:15">
      <c r="A1159" s="47"/>
      <c r="B1159" s="84"/>
      <c r="C1159" s="84"/>
      <c r="D1159" s="84"/>
      <c r="E1159" s="390"/>
      <c r="F1159" s="38"/>
      <c r="G1159" s="421"/>
      <c r="H1159" s="256"/>
      <c r="I1159" s="256"/>
      <c r="J1159" s="249"/>
      <c r="K1159" s="34"/>
      <c r="L1159" s="679"/>
      <c r="M1159" s="974"/>
      <c r="N1159" s="95"/>
      <c r="O1159" s="95"/>
    </row>
    <row r="1160" spans="1:15">
      <c r="A1160" s="107"/>
      <c r="B1160" s="84"/>
      <c r="C1160" s="84"/>
      <c r="D1160" s="148"/>
      <c r="E1160" s="390"/>
      <c r="F1160" s="38"/>
      <c r="G1160" s="421"/>
      <c r="H1160" s="256"/>
      <c r="I1160" s="256"/>
      <c r="J1160" s="249"/>
      <c r="K1160" s="34"/>
      <c r="L1160" s="679"/>
      <c r="M1160" s="974"/>
      <c r="N1160" s="95"/>
      <c r="O1160" s="95"/>
    </row>
    <row r="1161" spans="1:15" ht="24.75" customHeight="1">
      <c r="B1161" s="84"/>
      <c r="C1161" s="84"/>
      <c r="D1161" s="84"/>
      <c r="E1161" s="390"/>
      <c r="F1161" s="38"/>
      <c r="G1161" s="421"/>
      <c r="H1161" s="256"/>
      <c r="I1161" s="256"/>
      <c r="J1161" s="249"/>
      <c r="K1161" s="34"/>
      <c r="L1161" s="679"/>
      <c r="M1161" s="974"/>
      <c r="N1161" s="95"/>
      <c r="O1161" s="95"/>
    </row>
    <row r="1162" spans="1:15" ht="9.75" customHeight="1">
      <c r="A1162" s="86"/>
      <c r="B1162" s="84"/>
      <c r="C1162" s="84"/>
      <c r="D1162" s="84"/>
      <c r="E1162" s="773"/>
      <c r="F1162" s="773"/>
      <c r="G1162" s="771"/>
      <c r="H1162" s="773"/>
      <c r="I1162" s="215"/>
      <c r="J1162" s="215"/>
      <c r="K1162" s="217"/>
      <c r="L1162" s="679"/>
      <c r="M1162" s="974"/>
      <c r="N1162" s="95"/>
      <c r="O1162" s="95"/>
    </row>
    <row r="1163" spans="1:15">
      <c r="A1163" s="84"/>
      <c r="B1163" s="84"/>
      <c r="C1163" s="84"/>
      <c r="D1163" s="84"/>
      <c r="E1163" s="459"/>
      <c r="F1163" s="774"/>
      <c r="G1163" s="770"/>
      <c r="H1163" s="215"/>
      <c r="I1163" s="215"/>
      <c r="J1163" s="215"/>
      <c r="K1163" s="217"/>
      <c r="L1163" s="679"/>
      <c r="M1163" s="974"/>
      <c r="N1163" s="95"/>
      <c r="O1163" s="95"/>
    </row>
    <row r="1164" spans="1:15">
      <c r="A1164" s="101"/>
      <c r="B1164" s="84"/>
      <c r="C1164" s="84"/>
      <c r="D1164" s="84"/>
      <c r="E1164" s="459"/>
      <c r="F1164" s="213"/>
      <c r="G1164" s="770"/>
      <c r="H1164" s="215"/>
      <c r="I1164" s="215"/>
      <c r="J1164" s="215"/>
      <c r="K1164" s="217"/>
      <c r="L1164" s="679"/>
      <c r="M1164" s="974"/>
      <c r="N1164" s="95"/>
      <c r="O1164" s="95"/>
    </row>
    <row r="1165" spans="1:15">
      <c r="A1165" s="47"/>
      <c r="B1165" s="47"/>
      <c r="C1165" s="47"/>
      <c r="D1165" s="47"/>
      <c r="E1165" s="390"/>
      <c r="F1165" s="38"/>
      <c r="G1165" s="421"/>
      <c r="H1165" s="256"/>
      <c r="I1165" s="256"/>
      <c r="J1165" s="491"/>
      <c r="K1165" s="34"/>
      <c r="L1165" s="679"/>
      <c r="M1165" s="974"/>
      <c r="N1165" s="95"/>
      <c r="O1165" s="95"/>
    </row>
    <row r="1166" spans="1:15">
      <c r="A1166" s="140"/>
      <c r="B1166" s="141"/>
      <c r="C1166" s="141"/>
      <c r="D1166" s="141"/>
      <c r="E1166" s="390"/>
      <c r="F1166" s="256"/>
      <c r="G1166" s="670"/>
      <c r="H1166" s="256"/>
      <c r="I1166" s="256"/>
      <c r="J1166" s="313"/>
      <c r="K1166" s="247"/>
      <c r="L1166" s="679"/>
      <c r="M1166" s="974"/>
      <c r="N1166" s="95"/>
      <c r="O1166" s="95"/>
    </row>
    <row r="1167" spans="1:15">
      <c r="A1167" s="84"/>
      <c r="B1167" s="84"/>
      <c r="C1167" s="84"/>
      <c r="D1167" s="84"/>
      <c r="E1167" s="909"/>
      <c r="F1167" s="775"/>
      <c r="G1167" s="776"/>
      <c r="H1167" s="777"/>
      <c r="I1167" s="777"/>
      <c r="J1167" s="777"/>
      <c r="K1167" s="778"/>
      <c r="L1167" s="679"/>
      <c r="M1167" s="974"/>
      <c r="N1167" s="95"/>
      <c r="O1167" s="95"/>
    </row>
    <row r="1168" spans="1:15" s="95" customFormat="1" ht="10.5" customHeight="1">
      <c r="A1168" s="101"/>
      <c r="B1168" s="84"/>
      <c r="C1168" s="84"/>
      <c r="D1168" s="84"/>
      <c r="E1168" s="459"/>
      <c r="F1168" s="213"/>
      <c r="G1168" s="770"/>
      <c r="H1168" s="215"/>
      <c r="I1168" s="215"/>
      <c r="J1168" s="215"/>
      <c r="K1168" s="217"/>
      <c r="L1168" s="679"/>
      <c r="M1168" s="974"/>
    </row>
    <row r="1169" spans="1:15" s="95" customFormat="1">
      <c r="A1169" s="101"/>
      <c r="B1169" s="84"/>
      <c r="C1169" s="84"/>
      <c r="D1169" s="84"/>
      <c r="E1169" s="459"/>
      <c r="F1169" s="775"/>
      <c r="G1169" s="776"/>
      <c r="H1169" s="779"/>
      <c r="I1169" s="779"/>
      <c r="J1169" s="779"/>
      <c r="K1169" s="778"/>
      <c r="L1169" s="679"/>
      <c r="M1169" s="974"/>
    </row>
    <row r="1170" spans="1:15" s="95" customFormat="1">
      <c r="A1170" s="47"/>
      <c r="B1170" s="47"/>
      <c r="C1170" s="47"/>
      <c r="D1170" s="47"/>
      <c r="E1170" s="38"/>
      <c r="F1170" s="38"/>
      <c r="G1170" s="232"/>
      <c r="H1170" s="38"/>
      <c r="I1170" s="38"/>
      <c r="J1170" s="38"/>
      <c r="K1170" s="918"/>
      <c r="L1170" s="679"/>
      <c r="M1170" s="974"/>
    </row>
    <row r="1171" spans="1:15" s="95" customFormat="1">
      <c r="A1171" s="87"/>
      <c r="B1171" s="84"/>
      <c r="C1171" s="84"/>
      <c r="D1171" s="84"/>
      <c r="E1171" s="459"/>
      <c r="F1171" s="775"/>
      <c r="G1171" s="776"/>
      <c r="H1171" s="779"/>
      <c r="I1171" s="779"/>
      <c r="J1171" s="779"/>
      <c r="K1171" s="778"/>
      <c r="L1171" s="679"/>
      <c r="M1171" s="974"/>
    </row>
    <row r="1172" spans="1:15" s="95" customFormat="1">
      <c r="A1172" s="101"/>
      <c r="B1172" s="84"/>
      <c r="C1172" s="84"/>
      <c r="D1172" s="84"/>
      <c r="E1172" s="459"/>
      <c r="F1172" s="775"/>
      <c r="G1172" s="776"/>
      <c r="H1172" s="779"/>
      <c r="I1172" s="779"/>
      <c r="J1172" s="779"/>
      <c r="K1172" s="778"/>
      <c r="L1172" s="679"/>
      <c r="M1172" s="974"/>
    </row>
    <row r="1173" spans="1:15" s="95" customFormat="1">
      <c r="A1173" s="101"/>
      <c r="B1173" s="84"/>
      <c r="C1173" s="84"/>
      <c r="D1173" s="84"/>
      <c r="E1173" s="459"/>
      <c r="F1173" s="213"/>
      <c r="G1173" s="771"/>
      <c r="H1173" s="216"/>
      <c r="I1173" s="216"/>
      <c r="J1173" s="215"/>
      <c r="K1173" s="217"/>
      <c r="L1173" s="679"/>
      <c r="M1173" s="974"/>
    </row>
    <row r="1174" spans="1:15" s="95" customFormat="1">
      <c r="A1174" s="103"/>
      <c r="B1174" s="84"/>
      <c r="C1174" s="84"/>
      <c r="D1174" s="84"/>
      <c r="E1174" s="390"/>
      <c r="F1174" s="38"/>
      <c r="G1174" s="421"/>
      <c r="H1174" s="313"/>
      <c r="I1174" s="249"/>
      <c r="J1174" s="491"/>
      <c r="K1174" s="34"/>
      <c r="L1174" s="679"/>
      <c r="M1174" s="974"/>
    </row>
    <row r="1175" spans="1:15" s="95" customFormat="1">
      <c r="A1175" s="103"/>
      <c r="B1175" s="84"/>
      <c r="C1175" s="84"/>
      <c r="D1175" s="84"/>
      <c r="E1175" s="390"/>
      <c r="F1175" s="38"/>
      <c r="G1175" s="421"/>
      <c r="H1175" s="313"/>
      <c r="I1175" s="249"/>
      <c r="J1175" s="491"/>
      <c r="K1175" s="34"/>
      <c r="L1175" s="679"/>
      <c r="M1175" s="974"/>
    </row>
    <row r="1176" spans="1:15" s="95" customFormat="1">
      <c r="A1176" s="103"/>
      <c r="B1176" s="84"/>
      <c r="C1176" s="84"/>
      <c r="D1176" s="84"/>
      <c r="E1176" s="390"/>
      <c r="F1176" s="38"/>
      <c r="G1176" s="421"/>
      <c r="H1176" s="313"/>
      <c r="I1176" s="249"/>
      <c r="J1176" s="491"/>
      <c r="K1176" s="34"/>
      <c r="L1176" s="679"/>
      <c r="M1176" s="974"/>
    </row>
    <row r="1177" spans="1:15" s="95" customFormat="1">
      <c r="A1177" s="103"/>
      <c r="B1177" s="84"/>
      <c r="C1177" s="84"/>
      <c r="D1177" s="84"/>
      <c r="E1177" s="390"/>
      <c r="F1177" s="38"/>
      <c r="G1177" s="421"/>
      <c r="H1177" s="313"/>
      <c r="I1177" s="249"/>
      <c r="J1177" s="491"/>
      <c r="K1177" s="34"/>
      <c r="L1177" s="679"/>
      <c r="M1177" s="974"/>
    </row>
    <row r="1178" spans="1:15">
      <c r="A1178" s="103"/>
      <c r="B1178" s="84"/>
      <c r="C1178" s="84"/>
      <c r="D1178" s="84"/>
      <c r="E1178" s="390"/>
      <c r="F1178" s="38"/>
      <c r="G1178" s="421"/>
      <c r="H1178" s="313"/>
      <c r="I1178" s="249"/>
      <c r="J1178" s="491"/>
      <c r="K1178" s="34"/>
      <c r="L1178" s="679"/>
      <c r="M1178" s="974"/>
      <c r="N1178" s="95"/>
      <c r="O1178" s="95"/>
    </row>
    <row r="1179" spans="1:15">
      <c r="A1179" s="103"/>
      <c r="B1179" s="84"/>
      <c r="C1179" s="84"/>
      <c r="D1179" s="84"/>
      <c r="E1179" s="260"/>
      <c r="F1179" s="38"/>
      <c r="G1179" s="421"/>
      <c r="H1179" s="313"/>
      <c r="I1179" s="249"/>
      <c r="J1179" s="491"/>
      <c r="K1179" s="34"/>
      <c r="L1179" s="679"/>
      <c r="M1179" s="974"/>
      <c r="N1179" s="95"/>
      <c r="O1179" s="95"/>
    </row>
    <row r="1180" spans="1:15" s="95" customFormat="1">
      <c r="A1180" s="103"/>
      <c r="B1180" s="84"/>
      <c r="C1180" s="84"/>
      <c r="D1180" s="84"/>
      <c r="E1180" s="390"/>
      <c r="F1180" s="38"/>
      <c r="G1180" s="421"/>
      <c r="H1180" s="313"/>
      <c r="I1180" s="249"/>
      <c r="J1180" s="491"/>
      <c r="K1180" s="34"/>
      <c r="L1180" s="679"/>
      <c r="M1180" s="974"/>
    </row>
    <row r="1181" spans="1:15">
      <c r="A1181" s="103"/>
      <c r="B1181" s="84"/>
      <c r="C1181" s="84"/>
      <c r="D1181" s="84"/>
      <c r="E1181" s="390"/>
      <c r="F1181" s="38"/>
      <c r="G1181" s="421"/>
      <c r="H1181" s="313"/>
      <c r="I1181" s="249"/>
      <c r="J1181" s="491"/>
      <c r="K1181" s="34"/>
      <c r="L1181" s="679"/>
      <c r="M1181" s="974"/>
      <c r="N1181" s="95"/>
      <c r="O1181" s="95"/>
    </row>
    <row r="1182" spans="1:15" s="95" customFormat="1" ht="10.5" customHeight="1">
      <c r="A1182" s="103"/>
      <c r="B1182" s="84"/>
      <c r="C1182" s="84"/>
      <c r="D1182" s="84"/>
      <c r="E1182" s="390"/>
      <c r="F1182" s="38"/>
      <c r="G1182" s="421"/>
      <c r="H1182" s="313"/>
      <c r="I1182" s="249"/>
      <c r="J1182" s="491"/>
      <c r="K1182" s="34"/>
      <c r="L1182" s="679"/>
      <c r="M1182" s="974"/>
    </row>
    <row r="1183" spans="1:15">
      <c r="A1183" s="47"/>
      <c r="B1183" s="84"/>
      <c r="C1183" s="84"/>
      <c r="D1183" s="84"/>
      <c r="E1183" s="390"/>
      <c r="F1183" s="38"/>
      <c r="G1183" s="421"/>
      <c r="H1183" s="313"/>
      <c r="I1183" s="249"/>
      <c r="J1183" s="491"/>
      <c r="K1183" s="34"/>
      <c r="L1183" s="679"/>
      <c r="M1183" s="974"/>
      <c r="N1183" s="95"/>
      <c r="O1183" s="95"/>
    </row>
    <row r="1184" spans="1:15" s="95" customFormat="1">
      <c r="A1184" s="47"/>
      <c r="B1184" s="84"/>
      <c r="C1184" s="84"/>
      <c r="D1184" s="84"/>
      <c r="E1184" s="390"/>
      <c r="F1184" s="38"/>
      <c r="G1184" s="421"/>
      <c r="H1184" s="313"/>
      <c r="I1184" s="249"/>
      <c r="J1184" s="491"/>
      <c r="K1184" s="34"/>
      <c r="L1184" s="679"/>
      <c r="M1184" s="974"/>
    </row>
    <row r="1185" spans="1:15" s="95" customFormat="1">
      <c r="A1185" s="47"/>
      <c r="B1185" s="84"/>
      <c r="C1185" s="84"/>
      <c r="D1185" s="84"/>
      <c r="E1185" s="390"/>
      <c r="F1185" s="38"/>
      <c r="G1185" s="421"/>
      <c r="H1185" s="256"/>
      <c r="I1185" s="249"/>
      <c r="J1185" s="491"/>
      <c r="K1185" s="34"/>
      <c r="L1185" s="679"/>
      <c r="M1185" s="974"/>
    </row>
    <row r="1186" spans="1:15" s="95" customFormat="1">
      <c r="A1186" s="88"/>
      <c r="B1186" s="84"/>
      <c r="C1186" s="84"/>
      <c r="D1186" s="84"/>
      <c r="E1186" s="390"/>
      <c r="F1186" s="213"/>
      <c r="G1186" s="771"/>
      <c r="H1186" s="216"/>
      <c r="I1186" s="216"/>
      <c r="J1186" s="780"/>
      <c r="K1186" s="772"/>
      <c r="L1186" s="679"/>
      <c r="M1186" s="974"/>
    </row>
    <row r="1187" spans="1:15" s="95" customFormat="1">
      <c r="A1187" s="88"/>
      <c r="B1187" s="84"/>
      <c r="C1187" s="84"/>
      <c r="D1187" s="84"/>
      <c r="E1187" s="390"/>
      <c r="F1187" s="213"/>
      <c r="G1187" s="771"/>
      <c r="H1187" s="216"/>
      <c r="I1187" s="216"/>
      <c r="J1187" s="780"/>
      <c r="K1187" s="772"/>
      <c r="L1187" s="679"/>
      <c r="M1187" s="974"/>
    </row>
    <row r="1188" spans="1:15" s="95" customFormat="1">
      <c r="A1188" s="101"/>
      <c r="B1188" s="84"/>
      <c r="C1188" s="84"/>
      <c r="D1188" s="84"/>
      <c r="E1188" s="459"/>
      <c r="F1188" s="213"/>
      <c r="G1188" s="770"/>
      <c r="H1188" s="460"/>
      <c r="I1188" s="460"/>
      <c r="J1188" s="460"/>
      <c r="K1188" s="781"/>
      <c r="L1188" s="679"/>
      <c r="M1188" s="974"/>
    </row>
    <row r="1189" spans="1:15" s="95" customFormat="1">
      <c r="A1189" s="101"/>
      <c r="B1189" s="84"/>
      <c r="C1189" s="84"/>
      <c r="D1189" s="84"/>
      <c r="E1189" s="459"/>
      <c r="F1189" s="213"/>
      <c r="G1189" s="770"/>
      <c r="H1189" s="460"/>
      <c r="I1189" s="460"/>
      <c r="J1189" s="460"/>
      <c r="K1189" s="781"/>
      <c r="L1189" s="679"/>
      <c r="M1189" s="974"/>
    </row>
    <row r="1190" spans="1:15" s="95" customFormat="1">
      <c r="A1190" s="103"/>
      <c r="B1190" s="84"/>
      <c r="C1190" s="84"/>
      <c r="D1190" s="84"/>
      <c r="E1190" s="390"/>
      <c r="F1190" s="38"/>
      <c r="G1190" s="421"/>
      <c r="H1190" s="313"/>
      <c r="I1190" s="249"/>
      <c r="J1190" s="491"/>
      <c r="K1190" s="34"/>
      <c r="L1190" s="679"/>
      <c r="M1190" s="974"/>
    </row>
    <row r="1191" spans="1:15" ht="14.25" customHeight="1">
      <c r="A1191" s="103"/>
      <c r="B1191" s="84"/>
      <c r="C1191" s="84"/>
      <c r="D1191" s="84"/>
      <c r="E1191" s="390"/>
      <c r="F1191" s="38"/>
      <c r="G1191" s="421"/>
      <c r="H1191" s="313"/>
      <c r="I1191" s="249"/>
      <c r="J1191" s="491"/>
      <c r="K1191" s="34"/>
      <c r="L1191" s="679"/>
      <c r="M1191" s="974"/>
      <c r="N1191" s="95"/>
      <c r="O1191" s="95"/>
    </row>
    <row r="1192" spans="1:15">
      <c r="A1192" s="103"/>
      <c r="B1192" s="84"/>
      <c r="C1192" s="84"/>
      <c r="D1192" s="84"/>
      <c r="E1192" s="390"/>
      <c r="F1192" s="38"/>
      <c r="G1192" s="421"/>
      <c r="H1192" s="313"/>
      <c r="I1192" s="249"/>
      <c r="J1192" s="491"/>
      <c r="K1192" s="34"/>
      <c r="L1192" s="679"/>
      <c r="M1192" s="974"/>
      <c r="N1192" s="95"/>
      <c r="O1192" s="95"/>
    </row>
    <row r="1193" spans="1:15">
      <c r="A1193" s="103"/>
      <c r="B1193" s="84"/>
      <c r="C1193" s="84"/>
      <c r="D1193" s="84"/>
      <c r="E1193" s="390"/>
      <c r="F1193" s="38"/>
      <c r="G1193" s="421"/>
      <c r="H1193" s="313"/>
      <c r="I1193" s="249"/>
      <c r="J1193" s="491"/>
      <c r="K1193" s="34"/>
      <c r="L1193" s="679"/>
      <c r="M1193" s="974"/>
      <c r="N1193" s="95"/>
      <c r="O1193" s="95"/>
    </row>
    <row r="1194" spans="1:15" s="95" customFormat="1">
      <c r="A1194" s="47"/>
      <c r="B1194" s="84"/>
      <c r="C1194" s="84"/>
      <c r="D1194" s="84"/>
      <c r="E1194" s="390"/>
      <c r="F1194" s="38"/>
      <c r="G1194" s="421"/>
      <c r="H1194" s="313"/>
      <c r="I1194" s="249"/>
      <c r="J1194" s="491"/>
      <c r="K1194" s="34"/>
      <c r="L1194" s="679"/>
      <c r="M1194" s="974"/>
    </row>
    <row r="1195" spans="1:15">
      <c r="A1195" s="47"/>
      <c r="B1195" s="84"/>
      <c r="C1195" s="84"/>
      <c r="D1195" s="84"/>
      <c r="E1195" s="390"/>
      <c r="F1195" s="38"/>
      <c r="G1195" s="421"/>
      <c r="H1195" s="313"/>
      <c r="I1195" s="249"/>
      <c r="J1195" s="491"/>
      <c r="K1195" s="34"/>
      <c r="L1195" s="679"/>
      <c r="M1195" s="974"/>
      <c r="N1195" s="95"/>
      <c r="O1195" s="95"/>
    </row>
    <row r="1196" spans="1:15">
      <c r="A1196" s="47"/>
      <c r="B1196" s="84"/>
      <c r="C1196" s="84"/>
      <c r="D1196" s="84"/>
      <c r="E1196" s="260"/>
      <c r="F1196" s="38"/>
      <c r="G1196" s="421"/>
      <c r="H1196" s="313"/>
      <c r="I1196" s="249"/>
      <c r="J1196" s="491"/>
      <c r="K1196" s="34"/>
      <c r="L1196" s="679"/>
      <c r="M1196" s="974"/>
    </row>
    <row r="1197" spans="1:15" ht="24.75" customHeight="1">
      <c r="A1197" s="47"/>
      <c r="B1197" s="84"/>
      <c r="C1197" s="84"/>
      <c r="D1197" s="84"/>
      <c r="E1197" s="260"/>
      <c r="F1197" s="38"/>
      <c r="G1197" s="421"/>
      <c r="H1197" s="782"/>
      <c r="I1197" s="249"/>
      <c r="J1197" s="782"/>
      <c r="K1197" s="34"/>
      <c r="L1197" s="679"/>
      <c r="M1197" s="974"/>
    </row>
    <row r="1198" spans="1:15">
      <c r="A1198" s="84"/>
      <c r="B1198" s="84"/>
      <c r="C1198" s="84"/>
      <c r="D1198" s="84"/>
      <c r="E1198" s="390"/>
      <c r="F1198" s="783"/>
      <c r="G1198" s="770"/>
      <c r="H1198" s="215"/>
      <c r="I1198" s="215"/>
      <c r="J1198" s="215"/>
      <c r="K1198" s="217"/>
      <c r="L1198" s="679"/>
      <c r="M1198" s="974"/>
    </row>
    <row r="1199" spans="1:15" s="95" customFormat="1">
      <c r="A1199" s="84"/>
      <c r="B1199" s="84"/>
      <c r="C1199" s="84"/>
      <c r="D1199" s="84"/>
      <c r="E1199" s="783"/>
      <c r="F1199" s="783"/>
      <c r="G1199" s="770"/>
      <c r="H1199" s="215"/>
      <c r="I1199" s="215"/>
      <c r="J1199" s="215"/>
      <c r="K1199" s="217"/>
      <c r="L1199" s="679"/>
      <c r="M1199" s="974"/>
    </row>
    <row r="1200" spans="1:15">
      <c r="A1200" s="101"/>
      <c r="B1200" s="84"/>
      <c r="C1200" s="84"/>
      <c r="D1200" s="84"/>
      <c r="E1200" s="459"/>
      <c r="F1200" s="213"/>
      <c r="G1200" s="770"/>
      <c r="H1200" s="215"/>
      <c r="I1200" s="215"/>
      <c r="J1200" s="215"/>
      <c r="K1200" s="217"/>
      <c r="L1200" s="679"/>
      <c r="M1200" s="974"/>
    </row>
    <row r="1201" spans="1:13">
      <c r="A1201" s="47"/>
      <c r="B1201" s="84"/>
      <c r="C1201" s="84"/>
      <c r="D1201" s="84"/>
      <c r="E1201" s="260"/>
      <c r="F1201" s="38"/>
      <c r="G1201" s="421"/>
      <c r="H1201" s="313"/>
      <c r="I1201" s="249"/>
      <c r="J1201" s="249"/>
      <c r="K1201" s="34"/>
      <c r="L1201" s="679"/>
      <c r="M1201" s="974"/>
    </row>
    <row r="1202" spans="1:13">
      <c r="A1202" s="1187"/>
      <c r="B1202" s="1187"/>
      <c r="C1202" s="1187"/>
      <c r="D1202" s="1187"/>
      <c r="E1202" s="260"/>
      <c r="F1202" s="256"/>
      <c r="G1202" s="670"/>
      <c r="H1202" s="313"/>
      <c r="I1202" s="313"/>
      <c r="J1202" s="313"/>
      <c r="K1202" s="247"/>
      <c r="L1202" s="679"/>
      <c r="M1202" s="974"/>
    </row>
    <row r="1203" spans="1:13">
      <c r="A1203" s="82"/>
      <c r="B1203" s="84"/>
      <c r="C1203" s="84"/>
      <c r="D1203" s="84"/>
      <c r="E1203" s="202"/>
      <c r="F1203" s="213"/>
      <c r="G1203" s="770"/>
      <c r="H1203" s="215"/>
      <c r="I1203" s="216"/>
      <c r="J1203" s="215"/>
      <c r="K1203" s="217"/>
      <c r="L1203" s="679"/>
      <c r="M1203" s="974"/>
    </row>
    <row r="1204" spans="1:13">
      <c r="A1204" s="82"/>
      <c r="B1204" s="84"/>
      <c r="C1204" s="84"/>
      <c r="D1204" s="84"/>
      <c r="E1204" s="202"/>
      <c r="F1204" s="213"/>
      <c r="G1204" s="770"/>
      <c r="H1204" s="215"/>
      <c r="I1204" s="216"/>
      <c r="J1204" s="215"/>
      <c r="K1204" s="217"/>
      <c r="L1204" s="679"/>
      <c r="M1204" s="974"/>
    </row>
    <row r="1205" spans="1:13">
      <c r="A1205" s="101"/>
      <c r="B1205" s="84"/>
      <c r="C1205" s="84"/>
      <c r="D1205" s="84"/>
      <c r="E1205" s="459"/>
      <c r="F1205" s="213"/>
      <c r="G1205" s="770"/>
      <c r="H1205" s="215"/>
      <c r="I1205" s="215"/>
      <c r="J1205" s="215"/>
      <c r="K1205" s="217"/>
      <c r="L1205" s="679"/>
      <c r="M1205" s="974"/>
    </row>
    <row r="1206" spans="1:13">
      <c r="A1206" s="101"/>
      <c r="B1206" s="84"/>
      <c r="C1206" s="84"/>
      <c r="D1206" s="84"/>
      <c r="E1206" s="459"/>
      <c r="F1206" s="213"/>
      <c r="G1206" s="770"/>
      <c r="H1206" s="215"/>
      <c r="I1206" s="215"/>
      <c r="J1206" s="215"/>
      <c r="K1206" s="217"/>
      <c r="L1206" s="679"/>
      <c r="M1206" s="974"/>
    </row>
    <row r="1207" spans="1:13">
      <c r="A1207" s="47"/>
      <c r="B1207" s="84"/>
      <c r="C1207" s="84"/>
      <c r="D1207" s="84"/>
      <c r="E1207" s="459"/>
      <c r="F1207" s="213"/>
      <c r="G1207" s="770"/>
      <c r="H1207" s="215"/>
      <c r="I1207" s="215"/>
      <c r="J1207" s="215"/>
      <c r="K1207" s="217"/>
      <c r="L1207" s="679"/>
      <c r="M1207" s="974"/>
    </row>
    <row r="1208" spans="1:13">
      <c r="A1208" s="47"/>
      <c r="B1208" s="84"/>
      <c r="C1208" s="84"/>
      <c r="D1208" s="84"/>
      <c r="E1208" s="459"/>
      <c r="F1208" s="213"/>
      <c r="G1208" s="770"/>
      <c r="H1208" s="215"/>
      <c r="I1208" s="215"/>
      <c r="J1208" s="215"/>
      <c r="K1208" s="217"/>
      <c r="L1208" s="679"/>
      <c r="M1208" s="974"/>
    </row>
    <row r="1209" spans="1:13">
      <c r="A1209" s="47"/>
      <c r="B1209" s="84"/>
      <c r="C1209" s="84"/>
      <c r="D1209" s="84"/>
      <c r="E1209" s="459"/>
      <c r="F1209" s="213"/>
      <c r="G1209" s="770"/>
      <c r="H1209" s="215"/>
      <c r="I1209" s="215"/>
      <c r="J1209" s="215"/>
      <c r="K1209" s="217"/>
      <c r="L1209" s="679"/>
      <c r="M1209" s="974"/>
    </row>
    <row r="1210" spans="1:13">
      <c r="A1210" s="84"/>
      <c r="B1210" s="84"/>
      <c r="C1210" s="84"/>
      <c r="D1210" s="84"/>
      <c r="E1210" s="459"/>
      <c r="F1210" s="213"/>
      <c r="G1210" s="770"/>
      <c r="H1210" s="215"/>
      <c r="I1210" s="215"/>
      <c r="J1210" s="215"/>
      <c r="K1210" s="217"/>
      <c r="L1210" s="679"/>
      <c r="M1210" s="974"/>
    </row>
    <row r="1211" spans="1:13">
      <c r="A1211" s="101"/>
      <c r="B1211" s="84"/>
      <c r="C1211" s="84"/>
      <c r="D1211" s="84"/>
      <c r="E1211" s="459"/>
      <c r="F1211" s="213"/>
      <c r="G1211" s="770"/>
      <c r="H1211" s="215"/>
      <c r="I1211" s="215"/>
      <c r="J1211" s="215"/>
      <c r="K1211" s="217"/>
      <c r="L1211" s="679"/>
      <c r="M1211" s="974"/>
    </row>
    <row r="1212" spans="1:13">
      <c r="A1212" s="47"/>
      <c r="B1212" s="84"/>
      <c r="C1212" s="84"/>
      <c r="D1212" s="84"/>
      <c r="E1212" s="459"/>
      <c r="F1212" s="213"/>
      <c r="G1212" s="770"/>
      <c r="H1212" s="215"/>
      <c r="I1212" s="215"/>
      <c r="J1212" s="215"/>
      <c r="K1212" s="217"/>
      <c r="L1212" s="679"/>
      <c r="M1212" s="974"/>
    </row>
    <row r="1213" spans="1:13">
      <c r="A1213" s="47"/>
      <c r="B1213" s="84"/>
      <c r="C1213" s="84"/>
      <c r="D1213" s="84"/>
      <c r="E1213" s="459"/>
      <c r="F1213" s="213"/>
      <c r="G1213" s="770"/>
      <c r="H1213" s="215"/>
      <c r="I1213" s="215"/>
      <c r="J1213" s="215"/>
      <c r="K1213" s="217"/>
      <c r="L1213" s="679"/>
      <c r="M1213" s="974"/>
    </row>
    <row r="1214" spans="1:13">
      <c r="A1214" s="83"/>
      <c r="B1214" s="83"/>
      <c r="C1214" s="83"/>
      <c r="D1214" s="83"/>
      <c r="E1214" s="213"/>
      <c r="F1214" s="213"/>
      <c r="G1214" s="770"/>
      <c r="H1214" s="215"/>
      <c r="I1214" s="215"/>
      <c r="J1214" s="215"/>
      <c r="K1214" s="217"/>
      <c r="L1214" s="679"/>
      <c r="M1214" s="974"/>
    </row>
    <row r="1215" spans="1:13">
      <c r="A1215" s="101"/>
      <c r="B1215" s="84"/>
      <c r="C1215" s="84"/>
      <c r="D1215" s="84"/>
      <c r="E1215" s="459"/>
      <c r="F1215" s="213"/>
      <c r="G1215" s="770"/>
      <c r="H1215" s="215"/>
      <c r="I1215" s="215"/>
      <c r="J1215" s="215"/>
      <c r="K1215" s="217"/>
      <c r="L1215" s="679"/>
      <c r="M1215" s="974"/>
    </row>
    <row r="1216" spans="1:13">
      <c r="A1216" s="47"/>
      <c r="B1216" s="84"/>
      <c r="C1216" s="84"/>
      <c r="D1216" s="84"/>
      <c r="E1216" s="459"/>
      <c r="F1216" s="213"/>
      <c r="G1216" s="770"/>
      <c r="H1216" s="215"/>
      <c r="I1216" s="215"/>
      <c r="J1216" s="215"/>
      <c r="K1216" s="217"/>
      <c r="L1216" s="679"/>
      <c r="M1216" s="974"/>
    </row>
    <row r="1217" spans="1:13">
      <c r="A1217" s="84"/>
      <c r="B1217" s="84"/>
      <c r="C1217" s="84"/>
      <c r="D1217" s="84"/>
      <c r="E1217" s="459"/>
      <c r="F1217" s="213"/>
      <c r="G1217" s="770"/>
      <c r="H1217" s="215"/>
      <c r="I1217" s="215"/>
      <c r="J1217" s="215"/>
      <c r="K1217" s="217"/>
      <c r="L1217" s="679"/>
      <c r="M1217" s="974"/>
    </row>
    <row r="1218" spans="1:13">
      <c r="A1218" s="101"/>
      <c r="B1218" s="84"/>
      <c r="C1218" s="84"/>
      <c r="D1218" s="84"/>
      <c r="E1218" s="459"/>
      <c r="F1218" s="213"/>
      <c r="G1218" s="770"/>
      <c r="H1218" s="215"/>
      <c r="I1218" s="215"/>
      <c r="J1218" s="215"/>
      <c r="K1218" s="217"/>
      <c r="L1218" s="679"/>
      <c r="M1218" s="974"/>
    </row>
    <row r="1219" spans="1:13">
      <c r="A1219" s="47"/>
      <c r="B1219" s="84"/>
      <c r="C1219" s="84"/>
      <c r="D1219" s="84"/>
      <c r="E1219" s="459"/>
      <c r="F1219" s="213"/>
      <c r="G1219" s="770"/>
      <c r="H1219" s="215"/>
      <c r="I1219" s="215"/>
      <c r="J1219" s="215"/>
      <c r="K1219" s="217"/>
      <c r="L1219" s="679"/>
      <c r="M1219" s="974"/>
    </row>
    <row r="1220" spans="1:13">
      <c r="A1220" s="84"/>
      <c r="B1220" s="84"/>
      <c r="C1220" s="84"/>
      <c r="D1220" s="84"/>
      <c r="E1220" s="459"/>
      <c r="F1220" s="213"/>
      <c r="G1220" s="770"/>
      <c r="H1220" s="215"/>
      <c r="I1220" s="215"/>
      <c r="J1220" s="215"/>
      <c r="K1220" s="217"/>
      <c r="L1220" s="679"/>
      <c r="M1220" s="974"/>
    </row>
    <row r="1221" spans="1:13">
      <c r="A1221" s="101"/>
      <c r="B1221" s="84"/>
      <c r="C1221" s="84"/>
      <c r="D1221" s="84"/>
      <c r="E1221" s="459"/>
      <c r="F1221" s="213"/>
      <c r="G1221" s="770"/>
      <c r="H1221" s="215"/>
      <c r="I1221" s="215"/>
      <c r="J1221" s="215"/>
      <c r="K1221" s="217"/>
      <c r="L1221" s="679"/>
      <c r="M1221" s="974"/>
    </row>
    <row r="1222" spans="1:13">
      <c r="A1222" s="47"/>
      <c r="B1222" s="84"/>
      <c r="C1222" s="84"/>
      <c r="D1222" s="84"/>
      <c r="E1222" s="459"/>
      <c r="F1222" s="213"/>
      <c r="G1222" s="770"/>
      <c r="H1222" s="215"/>
      <c r="I1222" s="215"/>
      <c r="J1222" s="390"/>
      <c r="K1222" s="217"/>
      <c r="L1222" s="679"/>
      <c r="M1222" s="974"/>
    </row>
    <row r="1223" spans="1:13">
      <c r="A1223" s="84"/>
      <c r="B1223" s="84"/>
      <c r="C1223" s="84"/>
      <c r="D1223" s="84"/>
      <c r="E1223" s="459"/>
      <c r="F1223" s="213"/>
      <c r="G1223" s="770"/>
      <c r="H1223" s="215"/>
      <c r="I1223" s="215"/>
      <c r="J1223" s="215"/>
      <c r="K1223" s="217"/>
      <c r="L1223" s="679"/>
      <c r="M1223" s="974"/>
    </row>
    <row r="1224" spans="1:13">
      <c r="A1224" s="101"/>
      <c r="B1224" s="84"/>
      <c r="C1224" s="84"/>
      <c r="D1224" s="84"/>
      <c r="E1224" s="459"/>
      <c r="F1224" s="213"/>
      <c r="G1224" s="770"/>
      <c r="H1224" s="215"/>
      <c r="I1224" s="215"/>
      <c r="J1224" s="215"/>
      <c r="K1224" s="217"/>
      <c r="L1224" s="679"/>
      <c r="M1224" s="974"/>
    </row>
    <row r="1225" spans="1:13">
      <c r="A1225" s="101"/>
      <c r="B1225" s="84"/>
      <c r="C1225" s="84"/>
      <c r="D1225" s="84"/>
      <c r="E1225" s="390"/>
      <c r="F1225" s="213"/>
      <c r="G1225" s="770"/>
      <c r="H1225" s="215"/>
      <c r="I1225" s="215"/>
      <c r="J1225" s="215"/>
      <c r="K1225" s="217"/>
      <c r="L1225" s="679"/>
      <c r="M1225" s="974"/>
    </row>
    <row r="1226" spans="1:13">
      <c r="A1226" s="47"/>
      <c r="B1226" s="84"/>
      <c r="C1226" s="84"/>
      <c r="D1226" s="85"/>
      <c r="E1226" s="390"/>
      <c r="F1226" s="390"/>
      <c r="G1226" s="741"/>
      <c r="H1226" s="392"/>
      <c r="I1226" s="390"/>
      <c r="J1226" s="215"/>
      <c r="K1226" s="217"/>
      <c r="L1226" s="679"/>
      <c r="M1226" s="974"/>
    </row>
    <row r="1227" spans="1:13">
      <c r="A1227" s="47"/>
      <c r="B1227" s="84"/>
      <c r="C1227" s="84"/>
      <c r="D1227" s="85"/>
      <c r="E1227" s="390"/>
      <c r="F1227" s="390"/>
      <c r="G1227" s="741"/>
      <c r="H1227" s="392"/>
      <c r="I1227" s="390"/>
      <c r="J1227" s="215"/>
      <c r="K1227" s="217"/>
      <c r="L1227" s="679"/>
      <c r="M1227" s="974"/>
    </row>
    <row r="1228" spans="1:13" ht="27" customHeight="1">
      <c r="A1228" s="47"/>
      <c r="B1228" s="84"/>
      <c r="C1228" s="84"/>
      <c r="D1228" s="84"/>
      <c r="E1228" s="390"/>
      <c r="F1228" s="390"/>
      <c r="G1228" s="741"/>
      <c r="H1228" s="392"/>
      <c r="I1228" s="390"/>
      <c r="J1228" s="215"/>
      <c r="K1228" s="217"/>
      <c r="L1228" s="679"/>
      <c r="M1228" s="974"/>
    </row>
    <row r="1229" spans="1:13">
      <c r="A1229" s="47"/>
      <c r="B1229" s="84"/>
      <c r="C1229" s="84"/>
      <c r="D1229" s="84"/>
      <c r="E1229" s="390"/>
      <c r="F1229" s="390"/>
      <c r="G1229" s="741"/>
      <c r="H1229" s="392"/>
      <c r="I1229" s="390"/>
      <c r="J1229" s="215"/>
      <c r="K1229" s="217"/>
      <c r="L1229" s="679"/>
      <c r="M1229" s="974"/>
    </row>
    <row r="1230" spans="1:13">
      <c r="A1230" s="84"/>
      <c r="B1230" s="84"/>
      <c r="C1230" s="84"/>
      <c r="D1230" s="84"/>
      <c r="E1230" s="460"/>
      <c r="F1230" s="460"/>
      <c r="G1230" s="770"/>
      <c r="H1230" s="460"/>
      <c r="I1230" s="783"/>
      <c r="J1230" s="215"/>
      <c r="K1230" s="217"/>
      <c r="L1230" s="679"/>
      <c r="M1230" s="974"/>
    </row>
    <row r="1231" spans="1:13">
      <c r="A1231" s="101"/>
      <c r="B1231" s="84"/>
      <c r="C1231" s="84"/>
      <c r="D1231" s="84"/>
      <c r="E1231" s="459"/>
      <c r="F1231" s="213"/>
      <c r="G1231" s="770"/>
      <c r="H1231" s="215"/>
      <c r="I1231" s="215"/>
      <c r="J1231" s="215"/>
      <c r="K1231" s="217"/>
      <c r="L1231" s="679"/>
      <c r="M1231" s="974"/>
    </row>
    <row r="1232" spans="1:13">
      <c r="A1232" s="101"/>
      <c r="B1232" s="84"/>
      <c r="C1232" s="84"/>
      <c r="D1232" s="84"/>
      <c r="E1232" s="459"/>
      <c r="F1232" s="213"/>
      <c r="G1232" s="770"/>
      <c r="H1232" s="215"/>
      <c r="I1232" s="215"/>
      <c r="J1232" s="215"/>
      <c r="K1232" s="217"/>
      <c r="L1232" s="679"/>
      <c r="M1232" s="974"/>
    </row>
    <row r="1233" spans="1:13" ht="24.75" customHeight="1">
      <c r="A1233" s="1209"/>
      <c r="B1233" s="1209"/>
      <c r="C1233" s="1209"/>
      <c r="D1233" s="1209"/>
      <c r="E1233" s="390"/>
      <c r="F1233" s="390"/>
      <c r="G1233" s="741"/>
      <c r="H1233" s="392"/>
      <c r="I1233" s="390"/>
      <c r="J1233" s="784"/>
      <c r="K1233" s="785"/>
      <c r="L1233" s="679"/>
      <c r="M1233" s="974"/>
    </row>
    <row r="1234" spans="1:13">
      <c r="A1234" s="47"/>
      <c r="B1234" s="47"/>
      <c r="C1234" s="84"/>
      <c r="D1234" s="84"/>
      <c r="E1234" s="390"/>
      <c r="F1234" s="390"/>
      <c r="G1234" s="741"/>
      <c r="H1234" s="392"/>
      <c r="I1234" s="390"/>
      <c r="J1234" s="215"/>
      <c r="K1234" s="217"/>
      <c r="L1234" s="679"/>
      <c r="M1234" s="974"/>
    </row>
    <row r="1235" spans="1:13">
      <c r="A1235" s="47"/>
      <c r="B1235" s="47"/>
      <c r="C1235" s="84"/>
      <c r="D1235" s="84"/>
      <c r="E1235" s="390"/>
      <c r="F1235" s="390"/>
      <c r="G1235" s="741"/>
      <c r="H1235" s="392"/>
      <c r="I1235" s="390"/>
      <c r="J1235" s="215"/>
      <c r="K1235" s="217"/>
      <c r="L1235" s="679"/>
      <c r="M1235" s="974"/>
    </row>
    <row r="1236" spans="1:13">
      <c r="A1236" s="47"/>
      <c r="B1236" s="47"/>
      <c r="C1236" s="84"/>
      <c r="D1236" s="84"/>
      <c r="E1236" s="390"/>
      <c r="F1236" s="390"/>
      <c r="G1236" s="741"/>
      <c r="H1236" s="392"/>
      <c r="I1236" s="390"/>
      <c r="J1236" s="392"/>
      <c r="K1236" s="217"/>
      <c r="L1236" s="679"/>
      <c r="M1236" s="974"/>
    </row>
    <row r="1237" spans="1:13">
      <c r="A1237" s="47"/>
      <c r="B1237" s="47"/>
      <c r="C1237" s="84"/>
      <c r="D1237" s="84"/>
      <c r="E1237" s="390"/>
      <c r="F1237" s="390"/>
      <c r="G1237" s="741"/>
      <c r="H1237" s="392"/>
      <c r="I1237" s="390"/>
      <c r="J1237" s="392"/>
      <c r="K1237" s="217"/>
      <c r="L1237" s="679"/>
      <c r="M1237" s="974"/>
    </row>
    <row r="1238" spans="1:13">
      <c r="A1238" s="1211"/>
      <c r="B1238" s="1211"/>
      <c r="C1238" s="1211"/>
      <c r="D1238" s="1211"/>
      <c r="E1238" s="390"/>
      <c r="F1238" s="390"/>
      <c r="G1238" s="741"/>
      <c r="H1238" s="392"/>
      <c r="I1238" s="390"/>
      <c r="J1238" s="392"/>
      <c r="K1238" s="217"/>
      <c r="L1238" s="679"/>
      <c r="M1238" s="974"/>
    </row>
    <row r="1239" spans="1:13" ht="24.75" customHeight="1">
      <c r="A1239" s="84"/>
      <c r="B1239" s="84"/>
      <c r="C1239" s="84"/>
      <c r="D1239" s="84"/>
      <c r="E1239" s="459"/>
      <c r="F1239" s="213"/>
      <c r="G1239" s="770"/>
      <c r="H1239" s="215"/>
      <c r="I1239" s="215"/>
      <c r="J1239" s="215"/>
      <c r="K1239" s="217"/>
      <c r="L1239" s="679"/>
      <c r="M1239" s="974"/>
    </row>
    <row r="1240" spans="1:13" ht="24.75" customHeight="1">
      <c r="A1240" s="101"/>
      <c r="B1240" s="84"/>
      <c r="C1240" s="84"/>
      <c r="D1240" s="84"/>
      <c r="E1240" s="459"/>
      <c r="F1240" s="213"/>
      <c r="G1240" s="770"/>
      <c r="H1240" s="215"/>
      <c r="I1240" s="215"/>
      <c r="J1240" s="215"/>
      <c r="K1240" s="217"/>
      <c r="L1240" s="679"/>
      <c r="M1240" s="974"/>
    </row>
    <row r="1241" spans="1:13" ht="24.75" customHeight="1">
      <c r="A1241" s="47"/>
      <c r="B1241" s="84"/>
      <c r="C1241" s="84"/>
      <c r="D1241" s="84"/>
      <c r="E1241" s="390"/>
      <c r="F1241" s="390"/>
      <c r="G1241" s="741"/>
      <c r="H1241" s="392"/>
      <c r="I1241" s="390"/>
      <c r="J1241" s="215"/>
      <c r="K1241" s="217"/>
      <c r="L1241" s="679"/>
      <c r="M1241" s="974"/>
    </row>
    <row r="1242" spans="1:13">
      <c r="A1242" s="47"/>
      <c r="B1242" s="84"/>
      <c r="C1242" s="84"/>
      <c r="D1242" s="84"/>
      <c r="E1242" s="390"/>
      <c r="F1242" s="390"/>
      <c r="G1242" s="741"/>
      <c r="H1242" s="392"/>
      <c r="I1242" s="390"/>
      <c r="J1242" s="215"/>
      <c r="K1242" s="217"/>
      <c r="L1242" s="679"/>
      <c r="M1242" s="974"/>
    </row>
    <row r="1243" spans="1:13">
      <c r="A1243" s="47"/>
      <c r="B1243" s="84"/>
      <c r="C1243" s="84"/>
      <c r="D1243" s="84"/>
      <c r="E1243" s="390"/>
      <c r="F1243" s="390"/>
      <c r="G1243" s="741"/>
      <c r="H1243" s="392"/>
      <c r="I1243" s="390"/>
      <c r="J1243" s="215"/>
      <c r="K1243" s="217"/>
      <c r="L1243" s="679"/>
      <c r="M1243" s="974"/>
    </row>
    <row r="1244" spans="1:13">
      <c r="A1244" s="86"/>
      <c r="B1244" s="84"/>
      <c r="C1244" s="84"/>
      <c r="D1244" s="84"/>
      <c r="E1244" s="1212"/>
      <c r="F1244" s="1212"/>
      <c r="G1244" s="1212"/>
      <c r="H1244" s="1212"/>
      <c r="I1244" s="1212"/>
      <c r="J1244" s="1212"/>
      <c r="K1244" s="1212"/>
      <c r="L1244" s="679"/>
      <c r="M1244" s="974"/>
    </row>
    <row r="1245" spans="1:13" ht="15" customHeight="1">
      <c r="A1245" s="84"/>
      <c r="B1245" s="84"/>
      <c r="C1245" s="84"/>
      <c r="D1245" s="84"/>
      <c r="E1245" s="1212"/>
      <c r="F1245" s="1212"/>
      <c r="G1245" s="1212"/>
      <c r="H1245" s="1212"/>
      <c r="I1245" s="1212"/>
      <c r="J1245" s="1212"/>
      <c r="K1245" s="1212"/>
      <c r="L1245" s="679"/>
      <c r="M1245" s="974"/>
    </row>
    <row r="1246" spans="1:13">
      <c r="A1246" s="84"/>
      <c r="B1246" s="84"/>
      <c r="C1246" s="84"/>
      <c r="D1246" s="84"/>
      <c r="E1246" s="1212"/>
      <c r="F1246" s="1212"/>
      <c r="G1246" s="1212"/>
      <c r="H1246" s="1212"/>
      <c r="I1246" s="1212"/>
      <c r="J1246" s="1212"/>
      <c r="K1246" s="1212"/>
      <c r="L1246" s="679"/>
      <c r="M1246" s="974"/>
    </row>
    <row r="1247" spans="1:13">
      <c r="A1247" s="84"/>
      <c r="B1247" s="84"/>
      <c r="C1247" s="84"/>
      <c r="D1247" s="84"/>
      <c r="E1247" s="1212"/>
      <c r="F1247" s="1212"/>
      <c r="G1247" s="1212"/>
      <c r="H1247" s="1212"/>
      <c r="I1247" s="1212"/>
      <c r="J1247" s="1212"/>
      <c r="K1247" s="1212"/>
      <c r="L1247" s="679"/>
      <c r="M1247" s="974"/>
    </row>
    <row r="1248" spans="1:13" ht="25.5" customHeight="1">
      <c r="A1248" s="84"/>
      <c r="B1248" s="84"/>
      <c r="C1248" s="84"/>
      <c r="D1248" s="84"/>
      <c r="E1248" s="903"/>
      <c r="F1248" s="775"/>
      <c r="G1248" s="770"/>
      <c r="H1248" s="215"/>
      <c r="I1248" s="215"/>
      <c r="J1248" s="215"/>
      <c r="K1248" s="217"/>
      <c r="L1248" s="679"/>
      <c r="M1248" s="974"/>
    </row>
    <row r="1249" spans="1:13">
      <c r="A1249" s="101"/>
      <c r="B1249" s="84"/>
      <c r="C1249" s="84"/>
      <c r="D1249" s="84"/>
      <c r="E1249" s="459"/>
      <c r="F1249" s="213"/>
      <c r="G1249" s="770"/>
      <c r="H1249" s="215"/>
      <c r="I1249" s="216"/>
      <c r="J1249" s="215"/>
      <c r="K1249" s="217"/>
      <c r="L1249" s="679"/>
      <c r="M1249" s="974"/>
    </row>
    <row r="1250" spans="1:13">
      <c r="A1250" s="1209"/>
      <c r="B1250" s="1209"/>
      <c r="C1250" s="1209"/>
      <c r="D1250" s="1209"/>
      <c r="E1250" s="260"/>
      <c r="F1250" s="390"/>
      <c r="G1250" s="741"/>
      <c r="H1250" s="392"/>
      <c r="I1250" s="390"/>
      <c r="J1250" s="392"/>
      <c r="K1250" s="429"/>
      <c r="L1250" s="679"/>
      <c r="M1250" s="974"/>
    </row>
    <row r="1251" spans="1:13" s="95" customFormat="1">
      <c r="A1251" s="84"/>
      <c r="B1251" s="84"/>
      <c r="C1251" s="84"/>
      <c r="D1251" s="84"/>
      <c r="E1251" s="787"/>
      <c r="F1251" s="775"/>
      <c r="G1251" s="770"/>
      <c r="H1251" s="215"/>
      <c r="I1251" s="215"/>
      <c r="J1251" s="215"/>
      <c r="K1251" s="217"/>
      <c r="L1251" s="679"/>
      <c r="M1251" s="974"/>
    </row>
    <row r="1252" spans="1:13">
      <c r="A1252" s="101"/>
      <c r="B1252" s="84"/>
      <c r="C1252" s="84"/>
      <c r="D1252" s="84"/>
      <c r="E1252" s="216"/>
      <c r="F1252" s="213"/>
      <c r="G1252" s="770"/>
      <c r="H1252" s="215"/>
      <c r="I1252" s="215"/>
      <c r="J1252" s="786"/>
      <c r="K1252" s="781"/>
      <c r="L1252" s="679"/>
      <c r="M1252" s="974"/>
    </row>
    <row r="1253" spans="1:13">
      <c r="A1253" s="1187"/>
      <c r="B1253" s="1187"/>
      <c r="C1253" s="1187"/>
      <c r="D1253" s="1187"/>
      <c r="E1253" s="260"/>
      <c r="F1253" s="390"/>
      <c r="G1253" s="741"/>
      <c r="H1253" s="392"/>
      <c r="I1253" s="390"/>
      <c r="J1253" s="787"/>
      <c r="K1253" s="217"/>
      <c r="L1253" s="679"/>
      <c r="M1253" s="974"/>
    </row>
    <row r="1254" spans="1:13">
      <c r="A1254" s="47"/>
      <c r="B1254" s="84"/>
      <c r="C1254" s="84"/>
      <c r="D1254" s="84"/>
      <c r="E1254" s="260"/>
      <c r="F1254" s="390"/>
      <c r="G1254" s="741"/>
      <c r="H1254" s="392"/>
      <c r="I1254" s="390"/>
      <c r="J1254" s="215"/>
      <c r="K1254" s="217"/>
      <c r="L1254" s="679"/>
      <c r="M1254" s="974"/>
    </row>
    <row r="1255" spans="1:13">
      <c r="A1255" s="82"/>
      <c r="B1255" s="84"/>
      <c r="C1255" s="84"/>
      <c r="D1255" s="84"/>
      <c r="E1255" s="202"/>
      <c r="F1255" s="213"/>
      <c r="G1255" s="770"/>
      <c r="H1255" s="215"/>
      <c r="I1255" s="216"/>
      <c r="J1255" s="215"/>
      <c r="K1255" s="217"/>
      <c r="L1255" s="679"/>
      <c r="M1255" s="974"/>
    </row>
    <row r="1256" spans="1:13" s="95" customFormat="1">
      <c r="A1256" s="82"/>
      <c r="B1256" s="84"/>
      <c r="C1256" s="84"/>
      <c r="D1256" s="84"/>
      <c r="E1256" s="202"/>
      <c r="F1256" s="213"/>
      <c r="G1256" s="770"/>
      <c r="H1256" s="215"/>
      <c r="I1256" s="216"/>
      <c r="J1256" s="215"/>
      <c r="K1256" s="217"/>
      <c r="L1256" s="679"/>
      <c r="M1256" s="974"/>
    </row>
    <row r="1257" spans="1:13">
      <c r="A1257" s="101"/>
      <c r="B1257" s="101"/>
      <c r="C1257" s="104"/>
      <c r="D1257" s="101"/>
      <c r="E1257" s="246"/>
      <c r="F1257" s="246"/>
      <c r="G1257" s="248"/>
      <c r="H1257" s="246"/>
      <c r="I1257" s="246"/>
      <c r="J1257" s="246"/>
      <c r="K1257" s="34"/>
      <c r="L1257" s="679"/>
      <c r="M1257" s="974"/>
    </row>
    <row r="1258" spans="1:13">
      <c r="A1258" s="101"/>
      <c r="B1258" s="84"/>
      <c r="C1258" s="84"/>
      <c r="D1258" s="84"/>
      <c r="E1258" s="459"/>
      <c r="F1258" s="213"/>
      <c r="G1258" s="770"/>
      <c r="H1258" s="215"/>
      <c r="I1258" s="215"/>
      <c r="J1258" s="215"/>
      <c r="K1258" s="217"/>
      <c r="L1258" s="679"/>
      <c r="M1258" s="974"/>
    </row>
    <row r="1259" spans="1:13">
      <c r="A1259" s="47"/>
      <c r="B1259" s="84"/>
      <c r="C1259" s="84"/>
      <c r="D1259" s="84"/>
      <c r="E1259" s="903"/>
      <c r="F1259" s="390"/>
      <c r="G1259" s="741"/>
      <c r="H1259" s="392"/>
      <c r="I1259" s="392"/>
      <c r="J1259" s="392"/>
      <c r="K1259" s="217"/>
      <c r="L1259" s="679"/>
      <c r="M1259" s="974"/>
    </row>
    <row r="1260" spans="1:13">
      <c r="A1260" s="84"/>
      <c r="B1260" s="84"/>
      <c r="C1260" s="84"/>
      <c r="D1260" s="84"/>
      <c r="E1260" s="459"/>
      <c r="F1260" s="213"/>
      <c r="G1260" s="770"/>
      <c r="H1260" s="215"/>
      <c r="I1260" s="215"/>
      <c r="J1260" s="215"/>
      <c r="K1260" s="217"/>
      <c r="L1260" s="679"/>
      <c r="M1260" s="974"/>
    </row>
    <row r="1261" spans="1:13">
      <c r="A1261" s="84"/>
      <c r="B1261" s="84"/>
      <c r="C1261" s="84"/>
      <c r="D1261" s="84"/>
      <c r="E1261" s="459"/>
      <c r="F1261" s="213"/>
      <c r="G1261" s="770"/>
      <c r="H1261" s="215"/>
      <c r="I1261" s="215"/>
      <c r="J1261" s="215"/>
      <c r="K1261" s="217"/>
      <c r="L1261" s="679"/>
      <c r="M1261" s="974"/>
    </row>
    <row r="1262" spans="1:13">
      <c r="A1262" s="101"/>
      <c r="B1262" s="84"/>
      <c r="C1262" s="84"/>
      <c r="D1262" s="84"/>
      <c r="E1262" s="459"/>
      <c r="F1262" s="213"/>
      <c r="G1262" s="770"/>
      <c r="H1262" s="460"/>
      <c r="I1262" s="460"/>
      <c r="J1262" s="460"/>
      <c r="K1262" s="217"/>
      <c r="L1262" s="679"/>
      <c r="M1262" s="974"/>
    </row>
    <row r="1263" spans="1:13">
      <c r="A1263" s="47"/>
      <c r="B1263" s="47"/>
      <c r="C1263" s="47"/>
      <c r="D1263" s="47"/>
      <c r="E1263" s="390"/>
      <c r="F1263" s="390"/>
      <c r="G1263" s="741"/>
      <c r="H1263" s="392"/>
      <c r="I1263" s="390"/>
      <c r="J1263" s="215"/>
      <c r="K1263" s="217"/>
      <c r="L1263" s="679"/>
      <c r="M1263" s="974"/>
    </row>
    <row r="1264" spans="1:13">
      <c r="A1264" s="47"/>
      <c r="B1264" s="47"/>
      <c r="C1264" s="47"/>
      <c r="D1264" s="47"/>
      <c r="E1264" s="390"/>
      <c r="F1264" s="390"/>
      <c r="G1264" s="741"/>
      <c r="H1264" s="392"/>
      <c r="I1264" s="390"/>
      <c r="J1264" s="215"/>
      <c r="K1264" s="217"/>
      <c r="L1264" s="679"/>
      <c r="M1264" s="974"/>
    </row>
    <row r="1265" spans="1:13">
      <c r="A1265" s="47"/>
      <c r="B1265" s="47"/>
      <c r="C1265" s="47"/>
      <c r="D1265" s="105"/>
      <c r="E1265" s="390"/>
      <c r="F1265" s="390"/>
      <c r="G1265" s="741"/>
      <c r="H1265" s="392"/>
      <c r="I1265" s="390"/>
      <c r="J1265" s="215"/>
      <c r="K1265" s="217"/>
      <c r="L1265" s="679"/>
      <c r="M1265" s="974"/>
    </row>
    <row r="1266" spans="1:13">
      <c r="A1266" s="47"/>
      <c r="B1266" s="47"/>
      <c r="C1266" s="47"/>
      <c r="D1266" s="47"/>
      <c r="E1266" s="390"/>
      <c r="F1266" s="390"/>
      <c r="G1266" s="741"/>
      <c r="H1266" s="392"/>
      <c r="I1266" s="390"/>
      <c r="J1266" s="215"/>
      <c r="K1266" s="217"/>
      <c r="L1266" s="679"/>
      <c r="M1266" s="974"/>
    </row>
    <row r="1267" spans="1:13">
      <c r="A1267" s="47"/>
      <c r="B1267" s="47"/>
      <c r="C1267" s="47"/>
      <c r="D1267" s="105"/>
      <c r="E1267" s="390"/>
      <c r="F1267" s="390"/>
      <c r="G1267" s="741"/>
      <c r="H1267" s="392"/>
      <c r="I1267" s="390"/>
      <c r="J1267" s="215"/>
      <c r="K1267" s="217"/>
      <c r="L1267" s="679"/>
      <c r="M1267" s="974"/>
    </row>
    <row r="1268" spans="1:13">
      <c r="A1268" s="47"/>
      <c r="B1268" s="47"/>
      <c r="C1268" s="47"/>
      <c r="D1268" s="47"/>
      <c r="E1268" s="390"/>
      <c r="F1268" s="390"/>
      <c r="G1268" s="741"/>
      <c r="H1268" s="392"/>
      <c r="I1268" s="390"/>
      <c r="J1268" s="215"/>
      <c r="K1268" s="217"/>
      <c r="L1268" s="679"/>
      <c r="M1268" s="974"/>
    </row>
    <row r="1269" spans="1:13">
      <c r="A1269" s="47"/>
      <c r="B1269" s="47"/>
      <c r="C1269" s="47"/>
      <c r="D1269" s="47"/>
      <c r="E1269" s="390"/>
      <c r="F1269" s="390"/>
      <c r="G1269" s="741"/>
      <c r="H1269" s="392"/>
      <c r="I1269" s="390"/>
      <c r="J1269" s="215"/>
      <c r="K1269" s="217"/>
      <c r="L1269" s="679"/>
      <c r="M1269" s="974"/>
    </row>
    <row r="1270" spans="1:13">
      <c r="A1270" s="47"/>
      <c r="B1270" s="47"/>
      <c r="C1270" s="47"/>
      <c r="D1270" s="47"/>
      <c r="E1270" s="390"/>
      <c r="F1270" s="390"/>
      <c r="G1270" s="741"/>
      <c r="H1270" s="392"/>
      <c r="I1270" s="390"/>
      <c r="J1270" s="215"/>
      <c r="K1270" s="217"/>
      <c r="L1270" s="679"/>
      <c r="M1270" s="974"/>
    </row>
    <row r="1271" spans="1:13">
      <c r="A1271" s="47"/>
      <c r="B1271" s="47"/>
      <c r="C1271" s="47"/>
      <c r="D1271" s="47"/>
      <c r="E1271" s="390"/>
      <c r="F1271" s="390"/>
      <c r="G1271" s="741"/>
      <c r="H1271" s="392"/>
      <c r="I1271" s="390"/>
      <c r="J1271" s="215"/>
      <c r="K1271" s="217"/>
      <c r="L1271" s="679"/>
      <c r="M1271" s="974"/>
    </row>
    <row r="1272" spans="1:13">
      <c r="A1272" s="47"/>
      <c r="B1272" s="47"/>
      <c r="C1272" s="47"/>
      <c r="D1272" s="47"/>
      <c r="E1272" s="390"/>
      <c r="F1272" s="390"/>
      <c r="G1272" s="741"/>
      <c r="H1272" s="392"/>
      <c r="I1272" s="390"/>
      <c r="J1272" s="215"/>
      <c r="K1272" s="217"/>
      <c r="L1272" s="679"/>
      <c r="M1272" s="974"/>
    </row>
    <row r="1273" spans="1:13">
      <c r="A1273" s="82"/>
      <c r="B1273" s="84"/>
      <c r="C1273" s="84"/>
      <c r="D1273" s="84"/>
      <c r="E1273" s="459"/>
      <c r="F1273" s="213"/>
      <c r="G1273" s="771"/>
      <c r="H1273" s="215"/>
      <c r="I1273" s="215"/>
      <c r="J1273" s="215"/>
      <c r="K1273" s="772"/>
      <c r="L1273" s="679"/>
      <c r="M1273" s="974"/>
    </row>
    <row r="1274" spans="1:13">
      <c r="A1274" s="101"/>
      <c r="B1274" s="84"/>
      <c r="C1274" s="84"/>
      <c r="D1274" s="84"/>
      <c r="E1274" s="459"/>
      <c r="F1274" s="213"/>
      <c r="G1274" s="770"/>
      <c r="H1274" s="215"/>
      <c r="I1274" s="460"/>
      <c r="J1274" s="215"/>
      <c r="K1274" s="217"/>
      <c r="L1274" s="679"/>
      <c r="M1274" s="974"/>
    </row>
    <row r="1275" spans="1:13">
      <c r="A1275" s="47"/>
      <c r="B1275" s="84"/>
      <c r="C1275" s="84"/>
      <c r="D1275" s="84"/>
      <c r="E1275" s="390"/>
      <c r="F1275" s="390"/>
      <c r="G1275" s="741"/>
      <c r="H1275" s="260"/>
      <c r="I1275" s="390"/>
      <c r="J1275" s="215"/>
      <c r="K1275" s="217"/>
      <c r="L1275" s="679"/>
      <c r="M1275" s="974"/>
    </row>
    <row r="1276" spans="1:13">
      <c r="A1276" s="47"/>
      <c r="B1276" s="84"/>
      <c r="C1276" s="84"/>
      <c r="D1276" s="84"/>
      <c r="E1276" s="390"/>
      <c r="F1276" s="390"/>
      <c r="G1276" s="741"/>
      <c r="H1276" s="392"/>
      <c r="I1276" s="390"/>
      <c r="J1276" s="216"/>
      <c r="K1276" s="217"/>
      <c r="L1276" s="679"/>
      <c r="M1276" s="974"/>
    </row>
    <row r="1277" spans="1:13">
      <c r="A1277" s="47"/>
      <c r="B1277" s="84"/>
      <c r="C1277" s="84"/>
      <c r="D1277" s="84"/>
      <c r="E1277" s="390"/>
      <c r="F1277" s="390"/>
      <c r="G1277" s="741"/>
      <c r="H1277" s="392"/>
      <c r="I1277" s="390"/>
      <c r="J1277" s="216"/>
      <c r="K1277" s="217"/>
      <c r="L1277" s="679"/>
      <c r="M1277" s="974"/>
    </row>
    <row r="1278" spans="1:13">
      <c r="A1278" s="47"/>
      <c r="B1278" s="84"/>
      <c r="C1278" s="84"/>
      <c r="D1278" s="85"/>
      <c r="E1278" s="390"/>
      <c r="F1278" s="390"/>
      <c r="G1278" s="741"/>
      <c r="H1278" s="392"/>
      <c r="I1278" s="390"/>
      <c r="J1278" s="215"/>
      <c r="K1278" s="217"/>
      <c r="L1278" s="679"/>
      <c r="M1278" s="974"/>
    </row>
    <row r="1279" spans="1:13">
      <c r="A1279" s="47"/>
      <c r="B1279" s="84"/>
      <c r="C1279" s="84"/>
      <c r="D1279" s="84"/>
      <c r="E1279" s="390"/>
      <c r="F1279" s="390"/>
      <c r="G1279" s="741"/>
      <c r="H1279" s="392"/>
      <c r="I1279" s="390"/>
      <c r="J1279" s="215"/>
      <c r="K1279" s="217"/>
      <c r="L1279" s="679"/>
      <c r="M1279" s="974"/>
    </row>
    <row r="1280" spans="1:13">
      <c r="A1280" s="47"/>
      <c r="B1280" s="84"/>
      <c r="C1280" s="84"/>
      <c r="D1280" s="85"/>
      <c r="E1280" s="390"/>
      <c r="F1280" s="390"/>
      <c r="G1280" s="741"/>
      <c r="H1280" s="392"/>
      <c r="I1280" s="390"/>
      <c r="J1280" s="215"/>
      <c r="K1280" s="217"/>
      <c r="L1280" s="679"/>
      <c r="M1280" s="974"/>
    </row>
    <row r="1281" spans="1:13">
      <c r="A1281" s="47"/>
      <c r="B1281" s="84"/>
      <c r="C1281" s="84"/>
      <c r="D1281" s="84"/>
      <c r="E1281" s="390"/>
      <c r="F1281" s="390"/>
      <c r="G1281" s="741"/>
      <c r="H1281" s="392"/>
      <c r="I1281" s="390"/>
      <c r="J1281" s="216"/>
      <c r="K1281" s="217"/>
      <c r="L1281" s="679"/>
      <c r="M1281" s="974"/>
    </row>
    <row r="1282" spans="1:13">
      <c r="A1282" s="47"/>
      <c r="B1282" s="84"/>
      <c r="C1282" s="84"/>
      <c r="D1282" s="84"/>
      <c r="E1282" s="390"/>
      <c r="F1282" s="390"/>
      <c r="G1282" s="741"/>
      <c r="H1282" s="392"/>
      <c r="I1282" s="390"/>
      <c r="J1282" s="215"/>
      <c r="K1282" s="217"/>
      <c r="L1282" s="679"/>
      <c r="M1282" s="974"/>
    </row>
    <row r="1283" spans="1:13" ht="26.25" customHeight="1">
      <c r="A1283" s="47"/>
      <c r="B1283" s="84"/>
      <c r="C1283" s="84"/>
      <c r="D1283" s="84"/>
      <c r="E1283" s="390"/>
      <c r="F1283" s="390"/>
      <c r="G1283" s="741"/>
      <c r="H1283" s="392"/>
      <c r="I1283" s="390"/>
      <c r="J1283" s="216"/>
      <c r="K1283" s="217"/>
      <c r="L1283" s="679"/>
      <c r="M1283" s="974"/>
    </row>
    <row r="1284" spans="1:13">
      <c r="A1284" s="47"/>
      <c r="B1284" s="84"/>
      <c r="C1284" s="84"/>
      <c r="D1284" s="84"/>
      <c r="E1284" s="459"/>
      <c r="F1284" s="213"/>
      <c r="G1284" s="771"/>
      <c r="H1284" s="779"/>
      <c r="I1284" s="216"/>
      <c r="J1284" s="788"/>
      <c r="K1284" s="217"/>
      <c r="L1284" s="679"/>
      <c r="M1284" s="974"/>
    </row>
    <row r="1285" spans="1:13">
      <c r="A1285" s="47"/>
      <c r="B1285" s="84"/>
      <c r="C1285" s="84"/>
      <c r="D1285" s="84"/>
      <c r="E1285" s="903"/>
      <c r="F1285" s="783"/>
      <c r="G1285" s="776"/>
      <c r="H1285" s="789"/>
      <c r="I1285" s="783"/>
      <c r="J1285" s="789"/>
      <c r="K1285" s="919"/>
      <c r="L1285" s="679"/>
      <c r="M1285" s="974"/>
    </row>
    <row r="1286" spans="1:13" s="95" customFormat="1">
      <c r="A1286" s="82"/>
      <c r="B1286" s="84"/>
      <c r="C1286" s="84"/>
      <c r="D1286" s="84"/>
      <c r="E1286" s="459"/>
      <c r="F1286" s="213"/>
      <c r="G1286" s="770"/>
      <c r="H1286" s="215"/>
      <c r="I1286" s="216"/>
      <c r="J1286" s="215"/>
      <c r="K1286" s="217"/>
      <c r="L1286" s="679"/>
      <c r="M1286" s="974"/>
    </row>
    <row r="1287" spans="1:13">
      <c r="A1287" s="101"/>
      <c r="B1287" s="84"/>
      <c r="C1287" s="84"/>
      <c r="D1287" s="84"/>
      <c r="E1287" s="459"/>
      <c r="F1287" s="213"/>
      <c r="G1287" s="770"/>
      <c r="H1287" s="215"/>
      <c r="I1287" s="215"/>
      <c r="J1287" s="215"/>
      <c r="K1287" s="772"/>
      <c r="L1287" s="679"/>
      <c r="M1287" s="974"/>
    </row>
    <row r="1288" spans="1:13">
      <c r="A1288" s="1209"/>
      <c r="B1288" s="1209"/>
      <c r="C1288" s="1209"/>
      <c r="D1288" s="1209"/>
      <c r="E1288" s="390"/>
      <c r="F1288" s="390"/>
      <c r="G1288" s="741"/>
      <c r="H1288" s="392"/>
      <c r="I1288" s="392"/>
      <c r="J1288" s="392"/>
      <c r="K1288" s="429"/>
      <c r="L1288" s="679"/>
      <c r="M1288" s="974"/>
    </row>
    <row r="1289" spans="1:13">
      <c r="A1289" s="47"/>
      <c r="B1289" s="84"/>
      <c r="C1289" s="84"/>
      <c r="D1289" s="84"/>
      <c r="E1289" s="390"/>
      <c r="F1289" s="390"/>
      <c r="G1289" s="741"/>
      <c r="H1289" s="392"/>
      <c r="I1289" s="392"/>
      <c r="J1289" s="392"/>
      <c r="K1289" s="429"/>
      <c r="L1289" s="679"/>
      <c r="M1289" s="974"/>
    </row>
    <row r="1290" spans="1:13">
      <c r="A1290" s="82"/>
      <c r="B1290" s="84"/>
      <c r="C1290" s="84"/>
      <c r="D1290" s="84"/>
      <c r="E1290" s="202"/>
      <c r="F1290" s="213"/>
      <c r="G1290" s="770"/>
      <c r="H1290" s="215"/>
      <c r="I1290" s="216"/>
      <c r="J1290" s="215"/>
      <c r="K1290" s="217"/>
      <c r="L1290" s="679"/>
      <c r="M1290" s="974"/>
    </row>
    <row r="1291" spans="1:13" s="95" customFormat="1">
      <c r="A1291" s="82"/>
      <c r="B1291" s="84"/>
      <c r="C1291" s="84"/>
      <c r="D1291" s="84"/>
      <c r="E1291" s="202"/>
      <c r="F1291" s="213"/>
      <c r="G1291" s="770"/>
      <c r="H1291" s="215"/>
      <c r="I1291" s="216"/>
      <c r="J1291" s="215"/>
      <c r="K1291" s="217"/>
      <c r="L1291" s="679"/>
      <c r="M1291" s="974"/>
    </row>
    <row r="1292" spans="1:13">
      <c r="A1292" s="101"/>
      <c r="B1292" s="84"/>
      <c r="C1292" s="84"/>
      <c r="D1292" s="84"/>
      <c r="E1292" s="459"/>
      <c r="F1292" s="460"/>
      <c r="G1292" s="790"/>
      <c r="H1292" s="460"/>
      <c r="I1292" s="215"/>
      <c r="J1292" s="215"/>
      <c r="K1292" s="217"/>
      <c r="L1292" s="679"/>
      <c r="M1292" s="974"/>
    </row>
    <row r="1293" spans="1:13">
      <c r="A1293" s="101"/>
      <c r="B1293" s="84"/>
      <c r="C1293" s="84"/>
      <c r="D1293" s="84"/>
      <c r="E1293" s="459"/>
      <c r="F1293" s="460"/>
      <c r="G1293" s="790"/>
      <c r="H1293" s="460"/>
      <c r="I1293" s="215"/>
      <c r="J1293" s="215"/>
      <c r="K1293" s="217"/>
      <c r="L1293" s="679"/>
      <c r="M1293" s="974"/>
    </row>
    <row r="1294" spans="1:13" ht="27.75" customHeight="1">
      <c r="A1294" s="47"/>
      <c r="B1294" s="84"/>
      <c r="C1294" s="84"/>
      <c r="D1294" s="84"/>
      <c r="E1294" s="260"/>
      <c r="F1294" s="390"/>
      <c r="G1294" s="741"/>
      <c r="H1294" s="260"/>
      <c r="I1294" s="390"/>
      <c r="J1294" s="392"/>
      <c r="K1294" s="429"/>
      <c r="L1294" s="679"/>
      <c r="M1294" s="974"/>
    </row>
    <row r="1295" spans="1:13">
      <c r="A1295" s="84"/>
      <c r="B1295" s="84"/>
      <c r="C1295" s="84"/>
      <c r="D1295" s="84"/>
      <c r="E1295" s="202"/>
      <c r="F1295" s="213"/>
      <c r="G1295" s="770"/>
      <c r="H1295" s="216"/>
      <c r="I1295" s="216"/>
      <c r="J1295" s="215"/>
      <c r="K1295" s="217"/>
      <c r="L1295" s="679"/>
      <c r="M1295" s="974"/>
    </row>
    <row r="1296" spans="1:13">
      <c r="A1296" s="84"/>
      <c r="B1296" s="84"/>
      <c r="C1296" s="84"/>
      <c r="D1296" s="84"/>
      <c r="E1296" s="202"/>
      <c r="F1296" s="213"/>
      <c r="G1296" s="770"/>
      <c r="H1296" s="216"/>
      <c r="I1296" s="216"/>
      <c r="J1296" s="215"/>
      <c r="K1296" s="217"/>
      <c r="L1296" s="679"/>
      <c r="M1296" s="974"/>
    </row>
    <row r="1297" spans="1:13">
      <c r="A1297" s="101"/>
      <c r="B1297" s="84"/>
      <c r="C1297" s="84"/>
      <c r="D1297" s="84"/>
      <c r="E1297" s="459"/>
      <c r="F1297" s="780"/>
      <c r="G1297" s="790"/>
      <c r="H1297" s="780"/>
      <c r="I1297" s="780"/>
      <c r="J1297" s="780"/>
      <c r="K1297" s="217"/>
      <c r="L1297" s="679"/>
      <c r="M1297" s="974"/>
    </row>
    <row r="1298" spans="1:13">
      <c r="A1298" s="101"/>
      <c r="B1298" s="84"/>
      <c r="C1298" s="84"/>
      <c r="D1298" s="84"/>
      <c r="E1298" s="459"/>
      <c r="F1298" s="213"/>
      <c r="G1298" s="770"/>
      <c r="H1298" s="215"/>
      <c r="I1298" s="215"/>
      <c r="J1298" s="215"/>
      <c r="K1298" s="217"/>
      <c r="L1298" s="679"/>
      <c r="M1298" s="974"/>
    </row>
    <row r="1299" spans="1:13">
      <c r="A1299" s="1209"/>
      <c r="B1299" s="1209"/>
      <c r="C1299" s="1209"/>
      <c r="D1299" s="1209"/>
      <c r="E1299" s="390"/>
      <c r="F1299" s="390"/>
      <c r="G1299" s="741"/>
      <c r="H1299" s="1208"/>
      <c r="I1299" s="1208"/>
      <c r="J1299" s="392"/>
      <c r="K1299" s="429"/>
      <c r="L1299" s="679"/>
      <c r="M1299" s="974"/>
    </row>
    <row r="1300" spans="1:13">
      <c r="A1300" s="47"/>
      <c r="B1300" s="47"/>
      <c r="C1300" s="47"/>
      <c r="D1300" s="47"/>
      <c r="E1300" s="390"/>
      <c r="F1300" s="390"/>
      <c r="G1300" s="741"/>
      <c r="H1300" s="1208"/>
      <c r="I1300" s="1208"/>
      <c r="J1300" s="392"/>
      <c r="K1300" s="429"/>
      <c r="L1300" s="679"/>
      <c r="M1300" s="974"/>
    </row>
    <row r="1301" spans="1:13">
      <c r="A1301" s="84"/>
      <c r="B1301" s="84"/>
      <c r="C1301" s="84"/>
      <c r="D1301" s="84"/>
      <c r="E1301" s="459"/>
      <c r="F1301" s="213"/>
      <c r="G1301" s="770"/>
      <c r="H1301" s="216"/>
      <c r="I1301" s="215"/>
      <c r="J1301" s="215"/>
      <c r="K1301" s="217"/>
      <c r="L1301" s="679"/>
      <c r="M1301" s="974"/>
    </row>
    <row r="1302" spans="1:13">
      <c r="A1302" s="101"/>
      <c r="B1302" s="84"/>
      <c r="C1302" s="84"/>
      <c r="D1302" s="84"/>
      <c r="E1302" s="459"/>
      <c r="F1302" s="775"/>
      <c r="G1302" s="770"/>
      <c r="H1302" s="216"/>
      <c r="I1302" s="215"/>
      <c r="J1302" s="215"/>
      <c r="K1302" s="217"/>
      <c r="L1302" s="679"/>
      <c r="M1302" s="974"/>
    </row>
    <row r="1303" spans="1:13">
      <c r="A1303" s="47"/>
      <c r="B1303" s="84"/>
      <c r="C1303" s="84"/>
      <c r="D1303" s="84"/>
      <c r="E1303" s="260"/>
      <c r="F1303" s="390"/>
      <c r="G1303" s="741"/>
      <c r="H1303" s="1208"/>
      <c r="I1303" s="1208"/>
      <c r="J1303" s="392"/>
      <c r="K1303" s="429"/>
      <c r="L1303" s="679"/>
      <c r="M1303" s="974"/>
    </row>
    <row r="1304" spans="1:13">
      <c r="A1304" s="47"/>
      <c r="B1304" s="84"/>
      <c r="C1304" s="84"/>
      <c r="D1304" s="84"/>
      <c r="E1304" s="390"/>
      <c r="F1304" s="390"/>
      <c r="G1304" s="741"/>
      <c r="H1304" s="1208"/>
      <c r="I1304" s="1208"/>
      <c r="J1304" s="392"/>
      <c r="K1304" s="429"/>
      <c r="L1304" s="679"/>
      <c r="M1304" s="974"/>
    </row>
    <row r="1305" spans="1:13">
      <c r="A1305" s="84"/>
      <c r="B1305" s="84"/>
      <c r="C1305" s="84"/>
      <c r="D1305" s="84"/>
      <c r="E1305" s="459"/>
      <c r="F1305" s="213"/>
      <c r="G1305" s="771"/>
      <c r="H1305" s="216"/>
      <c r="I1305" s="216"/>
      <c r="J1305" s="216"/>
      <c r="K1305" s="217"/>
      <c r="L1305" s="679"/>
      <c r="M1305" s="974"/>
    </row>
    <row r="1306" spans="1:13">
      <c r="A1306" s="101"/>
      <c r="B1306" s="84"/>
      <c r="C1306" s="84"/>
      <c r="D1306" s="84"/>
      <c r="E1306" s="459"/>
      <c r="F1306" s="775"/>
      <c r="G1306" s="770"/>
      <c r="H1306" s="216"/>
      <c r="I1306" s="215"/>
      <c r="J1306" s="216"/>
      <c r="K1306" s="217"/>
      <c r="L1306" s="679"/>
      <c r="M1306" s="974"/>
    </row>
    <row r="1307" spans="1:13">
      <c r="A1307" s="47"/>
      <c r="B1307" s="84"/>
      <c r="C1307" s="84"/>
      <c r="D1307" s="84"/>
      <c r="E1307" s="390"/>
      <c r="F1307" s="390"/>
      <c r="G1307" s="741"/>
      <c r="H1307" s="1208"/>
      <c r="I1307" s="1208"/>
      <c r="J1307" s="392"/>
      <c r="K1307" s="429"/>
      <c r="L1307" s="679"/>
      <c r="M1307" s="974"/>
    </row>
    <row r="1308" spans="1:13" ht="27" customHeight="1">
      <c r="A1308" s="47"/>
      <c r="B1308" s="84"/>
      <c r="C1308" s="84"/>
      <c r="D1308" s="84"/>
      <c r="E1308" s="390"/>
      <c r="F1308" s="390"/>
      <c r="G1308" s="741"/>
      <c r="H1308" s="1208"/>
      <c r="I1308" s="1208"/>
      <c r="J1308" s="392"/>
      <c r="K1308" s="429"/>
      <c r="L1308" s="679"/>
      <c r="M1308" s="974"/>
    </row>
    <row r="1309" spans="1:13">
      <c r="A1309" s="84"/>
      <c r="B1309" s="84"/>
      <c r="C1309" s="84"/>
      <c r="D1309" s="84"/>
      <c r="E1309" s="459"/>
      <c r="F1309" s="213"/>
      <c r="G1309" s="771"/>
      <c r="H1309" s="216"/>
      <c r="I1309" s="216"/>
      <c r="J1309" s="215"/>
      <c r="K1309" s="217"/>
      <c r="L1309" s="679"/>
      <c r="M1309" s="974"/>
    </row>
    <row r="1310" spans="1:13">
      <c r="A1310" s="101"/>
      <c r="B1310" s="84"/>
      <c r="C1310" s="84"/>
      <c r="D1310" s="84"/>
      <c r="E1310" s="459"/>
      <c r="F1310" s="775"/>
      <c r="G1310" s="770"/>
      <c r="H1310" s="216"/>
      <c r="I1310" s="215"/>
      <c r="J1310" s="215"/>
      <c r="K1310" s="217"/>
      <c r="L1310" s="679"/>
      <c r="M1310" s="974"/>
    </row>
    <row r="1311" spans="1:13">
      <c r="A1311" s="47"/>
      <c r="B1311" s="47"/>
      <c r="C1311" s="84"/>
      <c r="D1311" s="84"/>
      <c r="E1311" s="390"/>
      <c r="F1311" s="390"/>
      <c r="G1311" s="741"/>
      <c r="H1311" s="1208"/>
      <c r="I1311" s="1208"/>
      <c r="J1311" s="392"/>
      <c r="K1311" s="429"/>
      <c r="L1311" s="679"/>
      <c r="M1311" s="974"/>
    </row>
    <row r="1312" spans="1:13">
      <c r="A1312" s="47"/>
      <c r="B1312" s="47"/>
      <c r="C1312" s="84"/>
      <c r="D1312" s="84"/>
      <c r="E1312" s="390"/>
      <c r="F1312" s="390"/>
      <c r="G1312" s="741"/>
      <c r="H1312" s="1208"/>
      <c r="I1312" s="1208"/>
      <c r="J1312" s="392"/>
      <c r="K1312" s="429"/>
      <c r="L1312" s="679"/>
      <c r="M1312" s="974"/>
    </row>
    <row r="1313" spans="1:13">
      <c r="A1313" s="1209"/>
      <c r="B1313" s="1209"/>
      <c r="C1313" s="1209"/>
      <c r="D1313" s="1209"/>
      <c r="E1313" s="390"/>
      <c r="F1313" s="390"/>
      <c r="G1313" s="741"/>
      <c r="H1313" s="1208"/>
      <c r="I1313" s="1208"/>
      <c r="J1313" s="392"/>
      <c r="K1313" s="429"/>
      <c r="L1313" s="679"/>
      <c r="M1313" s="974"/>
    </row>
    <row r="1314" spans="1:13">
      <c r="A1314" s="47"/>
      <c r="B1314" s="84"/>
      <c r="C1314" s="84"/>
      <c r="D1314" s="84"/>
      <c r="E1314" s="459"/>
      <c r="F1314" s="213"/>
      <c r="G1314" s="771"/>
      <c r="H1314" s="216"/>
      <c r="I1314" s="216"/>
      <c r="J1314" s="791"/>
      <c r="K1314" s="217"/>
      <c r="L1314" s="679"/>
      <c r="M1314" s="974"/>
    </row>
    <row r="1315" spans="1:13">
      <c r="A1315" s="101"/>
      <c r="B1315" s="84"/>
      <c r="C1315" s="84"/>
      <c r="D1315" s="84"/>
      <c r="E1315" s="459"/>
      <c r="F1315" s="775"/>
      <c r="G1315" s="770"/>
      <c r="H1315" s="216"/>
      <c r="I1315" s="215"/>
      <c r="J1315" s="216"/>
      <c r="K1315" s="217"/>
      <c r="L1315" s="679"/>
      <c r="M1315" s="974"/>
    </row>
    <row r="1316" spans="1:13">
      <c r="A1316" s="47"/>
      <c r="B1316" s="84"/>
      <c r="C1316" s="84"/>
      <c r="D1316" s="84"/>
      <c r="E1316" s="390"/>
      <c r="F1316" s="390"/>
      <c r="G1316" s="741"/>
      <c r="H1316" s="1208"/>
      <c r="I1316" s="1208"/>
      <c r="J1316" s="392"/>
      <c r="K1316" s="429"/>
      <c r="L1316" s="679"/>
      <c r="M1316" s="974"/>
    </row>
    <row r="1317" spans="1:13">
      <c r="A1317" s="47"/>
      <c r="B1317" s="84"/>
      <c r="C1317" s="84"/>
      <c r="D1317" s="84"/>
      <c r="E1317" s="390"/>
      <c r="F1317" s="390"/>
      <c r="G1317" s="741"/>
      <c r="H1317" s="1208"/>
      <c r="I1317" s="1208"/>
      <c r="J1317" s="392"/>
      <c r="K1317" s="429"/>
      <c r="L1317" s="679"/>
      <c r="M1317" s="974"/>
    </row>
    <row r="1318" spans="1:13">
      <c r="A1318" s="47"/>
      <c r="B1318" s="84"/>
      <c r="C1318" s="84"/>
      <c r="D1318" s="84"/>
      <c r="E1318" s="390"/>
      <c r="F1318" s="390"/>
      <c r="G1318" s="741"/>
      <c r="H1318" s="1208"/>
      <c r="I1318" s="1208"/>
      <c r="J1318" s="392"/>
      <c r="K1318" s="429"/>
      <c r="L1318" s="679"/>
      <c r="M1318" s="974"/>
    </row>
    <row r="1319" spans="1:13">
      <c r="A1319" s="47"/>
      <c r="B1319" s="84"/>
      <c r="C1319" s="84"/>
      <c r="D1319" s="84"/>
      <c r="E1319" s="390"/>
      <c r="F1319" s="390"/>
      <c r="G1319" s="741"/>
      <c r="H1319" s="1208"/>
      <c r="I1319" s="1208"/>
      <c r="J1319" s="392"/>
      <c r="K1319" s="429"/>
      <c r="L1319" s="679"/>
      <c r="M1319" s="974"/>
    </row>
    <row r="1320" spans="1:13" s="95" customFormat="1">
      <c r="A1320" s="47"/>
      <c r="B1320" s="84"/>
      <c r="C1320" s="84"/>
      <c r="D1320" s="84"/>
      <c r="E1320" s="390"/>
      <c r="F1320" s="390"/>
      <c r="G1320" s="741"/>
      <c r="H1320" s="1208"/>
      <c r="I1320" s="1208"/>
      <c r="J1320" s="392"/>
      <c r="K1320" s="429"/>
      <c r="L1320" s="679"/>
      <c r="M1320" s="974"/>
    </row>
    <row r="1321" spans="1:13">
      <c r="A1321" s="47"/>
      <c r="B1321" s="84"/>
      <c r="C1321" s="84"/>
      <c r="D1321" s="84"/>
      <c r="E1321" s="390"/>
      <c r="F1321" s="390"/>
      <c r="G1321" s="741"/>
      <c r="H1321" s="1208"/>
      <c r="I1321" s="1208"/>
      <c r="J1321" s="392"/>
      <c r="K1321" s="429"/>
      <c r="L1321" s="679"/>
      <c r="M1321" s="974"/>
    </row>
    <row r="1322" spans="1:13">
      <c r="A1322" s="47"/>
      <c r="B1322" s="84"/>
      <c r="C1322" s="84"/>
      <c r="D1322" s="84"/>
      <c r="E1322" s="390"/>
      <c r="F1322" s="390"/>
      <c r="G1322" s="741"/>
      <c r="H1322" s="1208"/>
      <c r="I1322" s="1208"/>
      <c r="J1322" s="392"/>
      <c r="K1322" s="429"/>
      <c r="L1322" s="679"/>
      <c r="M1322" s="974"/>
    </row>
    <row r="1323" spans="1:13">
      <c r="A1323" s="47"/>
      <c r="B1323" s="84"/>
      <c r="C1323" s="84"/>
      <c r="D1323" s="84"/>
      <c r="E1323" s="390"/>
      <c r="F1323" s="390"/>
      <c r="G1323" s="741"/>
      <c r="H1323" s="1208"/>
      <c r="I1323" s="1208"/>
      <c r="J1323" s="392"/>
      <c r="K1323" s="429"/>
      <c r="L1323" s="679"/>
      <c r="M1323" s="974"/>
    </row>
    <row r="1324" spans="1:13">
      <c r="A1324" s="84"/>
      <c r="B1324" s="84"/>
      <c r="C1324" s="84"/>
      <c r="D1324" s="84"/>
      <c r="E1324" s="459"/>
      <c r="F1324" s="213"/>
      <c r="G1324" s="771"/>
      <c r="H1324" s="216"/>
      <c r="I1324" s="216"/>
      <c r="J1324" s="216"/>
      <c r="K1324" s="772"/>
      <c r="L1324" s="679"/>
      <c r="M1324" s="974"/>
    </row>
    <row r="1325" spans="1:13">
      <c r="A1325" s="84"/>
      <c r="B1325" s="84"/>
      <c r="C1325" s="84"/>
      <c r="D1325" s="84"/>
      <c r="E1325" s="459"/>
      <c r="F1325" s="213"/>
      <c r="G1325" s="771"/>
      <c r="H1325" s="216"/>
      <c r="I1325" s="216"/>
      <c r="J1325" s="216"/>
      <c r="K1325" s="772"/>
      <c r="L1325" s="679"/>
      <c r="M1325" s="974"/>
    </row>
    <row r="1326" spans="1:13">
      <c r="A1326" s="101"/>
      <c r="B1326" s="84"/>
      <c r="C1326" s="84"/>
      <c r="D1326" s="84"/>
      <c r="E1326" s="459"/>
      <c r="F1326" s="213"/>
      <c r="G1326" s="770"/>
      <c r="H1326" s="216"/>
      <c r="I1326" s="460"/>
      <c r="J1326" s="216"/>
      <c r="K1326" s="217"/>
      <c r="L1326" s="679"/>
      <c r="M1326" s="974"/>
    </row>
    <row r="1327" spans="1:13">
      <c r="A1327" s="47"/>
      <c r="B1327" s="84"/>
      <c r="C1327" s="84"/>
      <c r="D1327" s="84"/>
      <c r="E1327" s="390"/>
      <c r="F1327" s="390"/>
      <c r="G1327" s="741"/>
      <c r="H1327" s="392"/>
      <c r="I1327" s="390"/>
      <c r="J1327" s="392"/>
      <c r="K1327" s="429"/>
      <c r="L1327" s="679"/>
      <c r="M1327" s="974"/>
    </row>
    <row r="1328" spans="1:13">
      <c r="A1328" s="47"/>
      <c r="B1328" s="84"/>
      <c r="C1328" s="84"/>
      <c r="D1328" s="84"/>
      <c r="E1328" s="390"/>
      <c r="F1328" s="390"/>
      <c r="G1328" s="741"/>
      <c r="H1328" s="392"/>
      <c r="I1328" s="390"/>
      <c r="J1328" s="392"/>
      <c r="K1328" s="429"/>
      <c r="L1328" s="679"/>
      <c r="M1328" s="974"/>
    </row>
    <row r="1329" spans="1:13">
      <c r="A1329" s="47"/>
      <c r="B1329" s="84"/>
      <c r="C1329" s="84"/>
      <c r="D1329" s="84"/>
      <c r="E1329" s="459"/>
      <c r="F1329" s="213"/>
      <c r="G1329" s="770"/>
      <c r="H1329" s="792"/>
      <c r="I1329" s="216"/>
      <c r="J1329" s="216"/>
      <c r="K1329" s="217"/>
      <c r="L1329" s="679"/>
      <c r="M1329" s="974"/>
    </row>
    <row r="1330" spans="1:13">
      <c r="A1330" s="47"/>
      <c r="B1330" s="84"/>
      <c r="C1330" s="84"/>
      <c r="D1330" s="84"/>
      <c r="E1330" s="390"/>
      <c r="F1330" s="390"/>
      <c r="G1330" s="741"/>
      <c r="H1330" s="392"/>
      <c r="I1330" s="390"/>
      <c r="J1330" s="392"/>
      <c r="K1330" s="429"/>
      <c r="L1330" s="679"/>
      <c r="M1330" s="974"/>
    </row>
    <row r="1331" spans="1:13">
      <c r="A1331" s="47"/>
      <c r="B1331" s="84"/>
      <c r="C1331" s="84"/>
      <c r="D1331" s="84"/>
      <c r="E1331" s="390"/>
      <c r="F1331" s="390"/>
      <c r="G1331" s="741"/>
      <c r="H1331" s="392"/>
      <c r="I1331" s="390"/>
      <c r="J1331" s="392"/>
      <c r="K1331" s="429"/>
      <c r="L1331" s="679"/>
      <c r="M1331" s="974"/>
    </row>
    <row r="1332" spans="1:13">
      <c r="A1332" s="47"/>
      <c r="B1332" s="84"/>
      <c r="C1332" s="84"/>
      <c r="D1332" s="84"/>
      <c r="E1332" s="390"/>
      <c r="F1332" s="390"/>
      <c r="G1332" s="741"/>
      <c r="H1332" s="392"/>
      <c r="I1332" s="390"/>
      <c r="J1332" s="392"/>
      <c r="K1332" s="429"/>
      <c r="L1332" s="679"/>
      <c r="M1332" s="974"/>
    </row>
    <row r="1333" spans="1:13">
      <c r="A1333" s="47"/>
      <c r="B1333" s="84"/>
      <c r="C1333" s="84"/>
      <c r="D1333" s="84"/>
      <c r="E1333" s="390"/>
      <c r="F1333" s="390"/>
      <c r="G1333" s="741"/>
      <c r="H1333" s="392"/>
      <c r="I1333" s="390"/>
      <c r="J1333" s="392"/>
      <c r="K1333" s="429"/>
      <c r="L1333" s="679"/>
      <c r="M1333" s="974"/>
    </row>
    <row r="1334" spans="1:13">
      <c r="A1334" s="7"/>
      <c r="B1334" s="84"/>
      <c r="C1334" s="84"/>
      <c r="D1334" s="84"/>
      <c r="E1334" s="213"/>
      <c r="F1334" s="213"/>
      <c r="G1334" s="770"/>
      <c r="H1334" s="215"/>
      <c r="I1334" s="216"/>
      <c r="J1334" s="215"/>
      <c r="K1334" s="217"/>
      <c r="L1334" s="679"/>
      <c r="M1334" s="974"/>
    </row>
    <row r="1335" spans="1:13">
      <c r="A1335" s="7"/>
      <c r="B1335" s="84"/>
      <c r="C1335" s="84"/>
      <c r="D1335" s="84"/>
      <c r="E1335" s="213"/>
      <c r="F1335" s="213"/>
      <c r="G1335" s="770"/>
      <c r="H1335" s="215"/>
      <c r="I1335" s="216"/>
      <c r="J1335" s="215"/>
      <c r="K1335" s="217"/>
      <c r="L1335" s="679"/>
      <c r="M1335" s="974"/>
    </row>
    <row r="1336" spans="1:13">
      <c r="A1336" s="7"/>
      <c r="B1336" s="84"/>
      <c r="C1336" s="84"/>
      <c r="D1336" s="84"/>
      <c r="E1336" s="213"/>
      <c r="F1336" s="213"/>
      <c r="G1336" s="770"/>
      <c r="H1336" s="215"/>
      <c r="I1336" s="216"/>
      <c r="J1336" s="215"/>
      <c r="K1336" s="217"/>
      <c r="L1336" s="679"/>
      <c r="M1336" s="974"/>
    </row>
    <row r="1337" spans="1:13">
      <c r="A1337" s="101"/>
      <c r="B1337" s="84"/>
      <c r="C1337" s="84"/>
      <c r="D1337" s="84"/>
      <c r="E1337" s="459"/>
      <c r="F1337" s="213"/>
      <c r="G1337" s="771"/>
      <c r="H1337" s="216"/>
      <c r="I1337" s="216"/>
      <c r="J1337" s="215"/>
      <c r="K1337" s="772"/>
      <c r="L1337" s="679"/>
      <c r="M1337" s="974"/>
    </row>
    <row r="1338" spans="1:13">
      <c r="A1338" s="47"/>
      <c r="B1338" s="84"/>
      <c r="C1338" s="84"/>
      <c r="D1338" s="84"/>
      <c r="E1338" s="202"/>
      <c r="F1338" s="38"/>
      <c r="G1338" s="421"/>
      <c r="H1338" s="249"/>
      <c r="I1338" s="38"/>
      <c r="J1338" s="249"/>
      <c r="K1338" s="34"/>
      <c r="L1338" s="679"/>
      <c r="M1338" s="974"/>
    </row>
    <row r="1339" spans="1:13">
      <c r="A1339" s="47"/>
      <c r="B1339" s="84"/>
      <c r="C1339" s="84"/>
      <c r="D1339" s="84"/>
      <c r="E1339" s="491"/>
      <c r="F1339" s="38"/>
      <c r="G1339" s="421"/>
      <c r="H1339" s="249"/>
      <c r="I1339" s="38"/>
      <c r="J1339" s="249"/>
      <c r="K1339" s="34"/>
      <c r="L1339" s="679"/>
      <c r="M1339" s="974"/>
    </row>
    <row r="1340" spans="1:13">
      <c r="A1340" s="47"/>
      <c r="B1340" s="84"/>
      <c r="C1340" s="84"/>
      <c r="D1340" s="84"/>
      <c r="E1340" s="202"/>
      <c r="F1340" s="38"/>
      <c r="G1340" s="421"/>
      <c r="H1340" s="249"/>
      <c r="I1340" s="38"/>
      <c r="J1340" s="249"/>
      <c r="K1340" s="34"/>
      <c r="L1340" s="679"/>
      <c r="M1340" s="974"/>
    </row>
    <row r="1341" spans="1:13">
      <c r="A1341" s="47"/>
      <c r="B1341" s="84"/>
      <c r="C1341" s="84"/>
      <c r="D1341" s="84"/>
      <c r="E1341" s="202"/>
      <c r="F1341" s="38"/>
      <c r="G1341" s="421"/>
      <c r="H1341" s="249"/>
      <c r="I1341" s="38"/>
      <c r="J1341" s="249"/>
      <c r="K1341" s="34"/>
      <c r="L1341" s="679"/>
      <c r="M1341" s="974"/>
    </row>
    <row r="1342" spans="1:13">
      <c r="A1342" s="47"/>
      <c r="B1342" s="84"/>
      <c r="C1342" s="84"/>
      <c r="D1342" s="84"/>
      <c r="E1342" s="202"/>
      <c r="F1342" s="38"/>
      <c r="G1342" s="421"/>
      <c r="H1342" s="249"/>
      <c r="I1342" s="38"/>
      <c r="J1342" s="249"/>
      <c r="K1342" s="34"/>
      <c r="L1342" s="679"/>
      <c r="M1342" s="974"/>
    </row>
    <row r="1343" spans="1:13">
      <c r="A1343" s="89"/>
      <c r="B1343" s="84"/>
      <c r="C1343" s="84"/>
      <c r="D1343" s="84"/>
      <c r="E1343" s="202"/>
      <c r="F1343" s="38"/>
      <c r="G1343" s="421"/>
      <c r="H1343" s="38"/>
      <c r="I1343" s="38"/>
      <c r="J1343" s="249"/>
      <c r="K1343" s="34"/>
      <c r="L1343" s="679"/>
      <c r="M1343" s="974"/>
    </row>
    <row r="1344" spans="1:13">
      <c r="A1344" s="89"/>
      <c r="B1344" s="84"/>
      <c r="C1344" s="84"/>
      <c r="D1344" s="84"/>
      <c r="E1344" s="202"/>
      <c r="F1344" s="491"/>
      <c r="G1344" s="421"/>
      <c r="H1344" s="249"/>
      <c r="I1344" s="34"/>
      <c r="J1344" s="428"/>
      <c r="K1344" s="429"/>
      <c r="L1344" s="679"/>
      <c r="M1344" s="974"/>
    </row>
    <row r="1345" spans="1:15">
      <c r="A1345" s="89"/>
      <c r="B1345" s="84"/>
      <c r="C1345" s="84"/>
      <c r="D1345" s="84"/>
      <c r="E1345" s="459"/>
      <c r="F1345" s="216"/>
      <c r="G1345" s="770"/>
      <c r="H1345" s="215"/>
      <c r="I1345" s="217"/>
      <c r="J1345" s="780"/>
      <c r="K1345" s="781"/>
      <c r="L1345" s="679"/>
      <c r="M1345" s="974"/>
    </row>
    <row r="1346" spans="1:15">
      <c r="A1346" s="101"/>
      <c r="B1346" s="84"/>
      <c r="C1346" s="84"/>
      <c r="D1346" s="84"/>
      <c r="E1346" s="459"/>
      <c r="F1346" s="213"/>
      <c r="G1346" s="770"/>
      <c r="H1346" s="216"/>
      <c r="I1346" s="216"/>
      <c r="J1346" s="215"/>
      <c r="K1346" s="217"/>
      <c r="L1346" s="679"/>
      <c r="M1346" s="974"/>
    </row>
    <row r="1347" spans="1:15">
      <c r="A1347" s="47"/>
      <c r="B1347" s="84"/>
      <c r="C1347" s="84"/>
      <c r="D1347" s="84"/>
      <c r="E1347" s="202"/>
      <c r="F1347" s="38"/>
      <c r="G1347" s="421"/>
      <c r="H1347" s="249"/>
      <c r="I1347" s="249"/>
      <c r="J1347" s="249"/>
      <c r="K1347" s="34"/>
      <c r="L1347" s="679"/>
      <c r="M1347" s="974"/>
    </row>
    <row r="1348" spans="1:15" s="95" customFormat="1">
      <c r="A1348" s="47"/>
      <c r="B1348" s="84"/>
      <c r="C1348" s="84"/>
      <c r="D1348" s="84"/>
      <c r="E1348" s="491"/>
      <c r="F1348" s="38"/>
      <c r="G1348" s="421"/>
      <c r="H1348" s="249"/>
      <c r="I1348" s="249"/>
      <c r="J1348" s="249"/>
      <c r="K1348" s="34"/>
      <c r="L1348" s="679"/>
      <c r="M1348" s="974"/>
      <c r="N1348"/>
      <c r="O1348"/>
    </row>
    <row r="1349" spans="1:15" s="95" customFormat="1">
      <c r="A1349" s="47"/>
      <c r="B1349" s="84"/>
      <c r="C1349" s="84"/>
      <c r="D1349" s="84"/>
      <c r="E1349" s="202"/>
      <c r="F1349" s="38"/>
      <c r="G1349" s="421"/>
      <c r="H1349" s="249"/>
      <c r="I1349" s="249"/>
      <c r="J1349" s="249"/>
      <c r="K1349" s="34"/>
      <c r="L1349" s="679"/>
      <c r="M1349" s="974"/>
      <c r="N1349"/>
      <c r="O1349"/>
    </row>
    <row r="1350" spans="1:15">
      <c r="A1350" s="47"/>
      <c r="B1350" s="84"/>
      <c r="C1350" s="84"/>
      <c r="D1350" s="84"/>
      <c r="E1350" s="202"/>
      <c r="F1350" s="38"/>
      <c r="G1350" s="421"/>
      <c r="H1350" s="249"/>
      <c r="I1350" s="249"/>
      <c r="J1350" s="249"/>
      <c r="K1350" s="34"/>
      <c r="L1350" s="679"/>
      <c r="M1350" s="974"/>
    </row>
    <row r="1351" spans="1:15" ht="26.25" customHeight="1">
      <c r="A1351" s="47"/>
      <c r="B1351" s="84"/>
      <c r="C1351" s="84"/>
      <c r="D1351" s="84"/>
      <c r="E1351" s="202"/>
      <c r="F1351" s="38"/>
      <c r="G1351" s="421"/>
      <c r="H1351" s="249"/>
      <c r="I1351" s="249"/>
      <c r="J1351" s="249"/>
      <c r="K1351" s="34"/>
      <c r="L1351" s="679"/>
      <c r="M1351" s="974"/>
    </row>
    <row r="1352" spans="1:15" ht="15" customHeight="1">
      <c r="A1352" s="89"/>
      <c r="B1352" s="84"/>
      <c r="C1352" s="84"/>
      <c r="D1352" s="84"/>
      <c r="E1352" s="202"/>
      <c r="F1352" s="491"/>
      <c r="G1352" s="421"/>
      <c r="H1352" s="249"/>
      <c r="I1352" s="34"/>
      <c r="J1352" s="428"/>
      <c r="K1352" s="429"/>
      <c r="L1352" s="679"/>
      <c r="M1352" s="974"/>
    </row>
    <row r="1353" spans="1:15">
      <c r="A1353" s="89"/>
      <c r="B1353" s="84"/>
      <c r="C1353" s="84"/>
      <c r="D1353" s="84"/>
      <c r="E1353" s="202"/>
      <c r="F1353" s="491"/>
      <c r="G1353" s="421"/>
      <c r="H1353" s="249"/>
      <c r="I1353" s="34"/>
      <c r="J1353" s="428"/>
      <c r="K1353" s="429"/>
      <c r="L1353" s="679"/>
      <c r="M1353" s="974"/>
    </row>
    <row r="1354" spans="1:15">
      <c r="A1354" s="89"/>
      <c r="B1354" s="84"/>
      <c r="C1354" s="84"/>
      <c r="D1354" s="84"/>
      <c r="E1354" s="202"/>
      <c r="F1354" s="491"/>
      <c r="G1354" s="421"/>
      <c r="H1354" s="249"/>
      <c r="I1354" s="34"/>
      <c r="J1354" s="428"/>
      <c r="K1354" s="429"/>
      <c r="L1354" s="679"/>
      <c r="M1354" s="974"/>
    </row>
    <row r="1355" spans="1:15">
      <c r="A1355" s="101"/>
      <c r="B1355" s="84"/>
      <c r="C1355" s="84"/>
      <c r="D1355" s="84"/>
      <c r="E1355" s="783"/>
      <c r="F1355" s="491"/>
      <c r="G1355" s="421"/>
      <c r="H1355" s="249"/>
      <c r="I1355" s="34"/>
      <c r="J1355" s="428"/>
      <c r="K1355" s="429"/>
      <c r="L1355" s="679"/>
      <c r="M1355" s="974"/>
    </row>
    <row r="1356" spans="1:15" s="95" customFormat="1">
      <c r="A1356" s="1209"/>
      <c r="B1356" s="1209"/>
      <c r="C1356" s="1209"/>
      <c r="D1356" s="1209"/>
      <c r="E1356" s="283"/>
      <c r="F1356" s="428"/>
      <c r="G1356" s="741"/>
      <c r="H1356" s="260"/>
      <c r="I1356" s="260"/>
      <c r="J1356" s="794"/>
      <c r="K1356" s="247"/>
      <c r="L1356" s="679"/>
      <c r="M1356" s="974"/>
      <c r="N1356"/>
      <c r="O1356"/>
    </row>
    <row r="1357" spans="1:15">
      <c r="A1357" s="47"/>
      <c r="B1357" s="84"/>
      <c r="C1357" s="84"/>
      <c r="D1357" s="84"/>
      <c r="E1357" s="202"/>
      <c r="F1357" s="428"/>
      <c r="G1357" s="741"/>
      <c r="H1357" s="563"/>
      <c r="I1357" s="563"/>
      <c r="J1357" s="563"/>
      <c r="K1357" s="34"/>
      <c r="L1357" s="679"/>
      <c r="M1357" s="974"/>
    </row>
    <row r="1358" spans="1:15">
      <c r="A1358" s="47"/>
      <c r="B1358" s="84"/>
      <c r="C1358" s="84"/>
      <c r="D1358" s="84"/>
      <c r="E1358" s="202"/>
      <c r="F1358" s="428"/>
      <c r="G1358" s="741"/>
      <c r="H1358" s="563"/>
      <c r="I1358" s="563"/>
      <c r="J1358" s="563"/>
      <c r="K1358" s="34"/>
      <c r="L1358" s="679"/>
      <c r="M1358" s="974"/>
    </row>
    <row r="1359" spans="1:15">
      <c r="A1359" s="84"/>
      <c r="B1359" s="84"/>
      <c r="C1359" s="84"/>
      <c r="D1359" s="84"/>
      <c r="E1359" s="428"/>
      <c r="F1359" s="783"/>
      <c r="G1359" s="741"/>
      <c r="H1359" s="260"/>
      <c r="I1359" s="428"/>
      <c r="J1359" s="428"/>
      <c r="K1359" s="429"/>
      <c r="L1359" s="679"/>
      <c r="M1359" s="974"/>
    </row>
    <row r="1360" spans="1:15">
      <c r="A1360" s="87"/>
      <c r="B1360" s="84"/>
      <c r="C1360" s="84"/>
      <c r="D1360" s="84"/>
      <c r="E1360" s="904"/>
      <c r="F1360" s="783"/>
      <c r="G1360" s="741"/>
      <c r="H1360" s="260"/>
      <c r="I1360" s="428"/>
      <c r="J1360" s="428"/>
      <c r="K1360" s="429"/>
      <c r="L1360" s="679"/>
      <c r="M1360" s="974"/>
    </row>
    <row r="1361" spans="1:13">
      <c r="A1361" s="87"/>
      <c r="B1361" s="84"/>
      <c r="C1361" s="84"/>
      <c r="D1361" s="84"/>
      <c r="E1361" s="905"/>
      <c r="F1361" s="783"/>
      <c r="G1361" s="790"/>
      <c r="H1361" s="793"/>
      <c r="I1361" s="780"/>
      <c r="J1361" s="780"/>
      <c r="K1361" s="781"/>
      <c r="L1361" s="679"/>
      <c r="M1361" s="974"/>
    </row>
    <row r="1362" spans="1:13">
      <c r="A1362" s="101"/>
      <c r="B1362" s="84"/>
      <c r="C1362" s="84"/>
      <c r="D1362" s="84"/>
      <c r="E1362" s="459"/>
      <c r="F1362" s="775"/>
      <c r="G1362" s="770"/>
      <c r="H1362" s="216"/>
      <c r="I1362" s="215"/>
      <c r="J1362" s="215"/>
      <c r="K1362" s="217"/>
      <c r="L1362" s="679"/>
      <c r="M1362" s="974"/>
    </row>
    <row r="1363" spans="1:13">
      <c r="A1363" s="47"/>
      <c r="B1363" s="84"/>
      <c r="C1363" s="84"/>
      <c r="D1363" s="84"/>
      <c r="E1363" s="202"/>
      <c r="F1363" s="569"/>
      <c r="G1363" s="421"/>
      <c r="H1363" s="795"/>
      <c r="I1363" s="635"/>
      <c r="J1363" s="795"/>
      <c r="K1363" s="34"/>
      <c r="L1363" s="679"/>
      <c r="M1363" s="974"/>
    </row>
    <row r="1364" spans="1:13">
      <c r="A1364" s="47"/>
      <c r="B1364" s="84"/>
      <c r="C1364" s="84"/>
      <c r="D1364" s="84"/>
      <c r="E1364" s="202"/>
      <c r="F1364" s="569"/>
      <c r="G1364" s="421"/>
      <c r="H1364" s="635"/>
      <c r="I1364" s="635"/>
      <c r="J1364" s="795"/>
      <c r="K1364" s="34"/>
      <c r="L1364" s="679"/>
      <c r="M1364" s="974"/>
    </row>
    <row r="1365" spans="1:13">
      <c r="A1365" s="47"/>
      <c r="B1365" s="84"/>
      <c r="C1365" s="84"/>
      <c r="D1365" s="84"/>
      <c r="E1365" s="202"/>
      <c r="F1365" s="569"/>
      <c r="G1365" s="421"/>
      <c r="H1365" s="491"/>
      <c r="I1365" s="491"/>
      <c r="J1365" s="491"/>
      <c r="K1365" s="34"/>
      <c r="L1365" s="679"/>
      <c r="M1365" s="974"/>
    </row>
    <row r="1366" spans="1:13">
      <c r="A1366" s="84"/>
      <c r="B1366" s="84"/>
      <c r="C1366" s="84"/>
      <c r="D1366" s="84"/>
      <c r="E1366" s="283"/>
      <c r="F1366" s="783"/>
      <c r="G1366" s="421"/>
      <c r="H1366" s="491"/>
      <c r="I1366" s="249"/>
      <c r="J1366" s="249"/>
      <c r="K1366" s="34"/>
      <c r="L1366" s="679"/>
      <c r="M1366" s="974"/>
    </row>
    <row r="1367" spans="1:13">
      <c r="A1367" s="7"/>
      <c r="B1367" s="84"/>
      <c r="C1367" s="84"/>
      <c r="D1367" s="84"/>
      <c r="E1367" s="283"/>
      <c r="F1367" s="783"/>
      <c r="G1367" s="741"/>
      <c r="H1367" s="260"/>
      <c r="I1367" s="428"/>
      <c r="J1367" s="428"/>
      <c r="K1367" s="34"/>
      <c r="L1367" s="679"/>
      <c r="M1367" s="974"/>
    </row>
    <row r="1368" spans="1:13">
      <c r="A1368" s="7"/>
      <c r="B1368" s="84"/>
      <c r="C1368" s="84"/>
      <c r="D1368" s="84"/>
      <c r="E1368" s="283"/>
      <c r="F1368" s="783"/>
      <c r="G1368" s="741"/>
      <c r="H1368" s="260"/>
      <c r="I1368" s="428"/>
      <c r="J1368" s="428"/>
      <c r="K1368" s="34"/>
      <c r="L1368" s="679"/>
      <c r="M1368" s="974"/>
    </row>
    <row r="1369" spans="1:13">
      <c r="A1369" s="87"/>
      <c r="B1369" s="84"/>
      <c r="C1369" s="84"/>
      <c r="D1369" s="84"/>
      <c r="E1369" s="213"/>
      <c r="F1369" s="783"/>
      <c r="G1369" s="770"/>
      <c r="H1369" s="216"/>
      <c r="I1369" s="215"/>
      <c r="J1369" s="215"/>
      <c r="K1369" s="217"/>
      <c r="L1369" s="679"/>
      <c r="M1369" s="974"/>
    </row>
    <row r="1370" spans="1:13">
      <c r="A1370" s="101"/>
      <c r="B1370" s="84"/>
      <c r="C1370" s="84"/>
      <c r="D1370" s="84"/>
      <c r="E1370" s="459"/>
      <c r="F1370" s="780"/>
      <c r="G1370" s="790"/>
      <c r="H1370" s="793"/>
      <c r="I1370" s="780"/>
      <c r="J1370" s="780"/>
      <c r="K1370" s="217"/>
      <c r="L1370" s="679"/>
      <c r="M1370" s="974"/>
    </row>
    <row r="1371" spans="1:13">
      <c r="A1371" s="47"/>
      <c r="B1371" s="47"/>
      <c r="C1371" s="47"/>
      <c r="D1371" s="84"/>
      <c r="E1371" s="390"/>
      <c r="F1371" s="390"/>
      <c r="G1371" s="741"/>
      <c r="H1371" s="392"/>
      <c r="I1371" s="390"/>
      <c r="J1371" s="392"/>
      <c r="K1371" s="429"/>
      <c r="L1371" s="679"/>
      <c r="M1371" s="974"/>
    </row>
    <row r="1372" spans="1:13" ht="27" customHeight="1">
      <c r="A1372" s="47"/>
      <c r="B1372" s="47"/>
      <c r="C1372" s="47"/>
      <c r="D1372" s="84"/>
      <c r="E1372" s="390"/>
      <c r="F1372" s="390"/>
      <c r="G1372" s="741"/>
      <c r="H1372" s="392"/>
      <c r="I1372" s="390"/>
      <c r="J1372" s="392"/>
      <c r="K1372" s="429"/>
      <c r="L1372" s="679"/>
      <c r="M1372" s="974"/>
    </row>
    <row r="1373" spans="1:13" ht="15" customHeight="1">
      <c r="A1373" s="90"/>
      <c r="B1373" s="84"/>
      <c r="C1373" s="84"/>
      <c r="D1373" s="84"/>
      <c r="E1373" s="780"/>
      <c r="F1373" s="783"/>
      <c r="G1373" s="790"/>
      <c r="H1373" s="793"/>
      <c r="I1373" s="780"/>
      <c r="J1373" s="780"/>
      <c r="K1373" s="781"/>
      <c r="L1373" s="679"/>
      <c r="M1373" s="974"/>
    </row>
    <row r="1374" spans="1:13">
      <c r="A1374" s="90"/>
      <c r="B1374" s="84"/>
      <c r="C1374" s="84"/>
      <c r="D1374" s="84"/>
      <c r="E1374" s="905"/>
      <c r="F1374" s="783"/>
      <c r="G1374" s="796"/>
      <c r="H1374" s="780"/>
      <c r="I1374" s="793"/>
      <c r="J1374" s="780"/>
      <c r="K1374" s="781"/>
      <c r="L1374" s="679"/>
      <c r="M1374" s="974"/>
    </row>
    <row r="1375" spans="1:13">
      <c r="A1375" s="90"/>
      <c r="B1375" s="84"/>
      <c r="C1375" s="84"/>
      <c r="D1375" s="84"/>
      <c r="E1375" s="459"/>
      <c r="F1375" s="780"/>
      <c r="G1375" s="790"/>
      <c r="H1375" s="780"/>
      <c r="I1375" s="793"/>
      <c r="J1375" s="780"/>
      <c r="K1375" s="781"/>
      <c r="L1375" s="679"/>
      <c r="M1375" s="974"/>
    </row>
    <row r="1376" spans="1:13">
      <c r="A1376" s="101"/>
      <c r="B1376" s="84"/>
      <c r="C1376" s="84"/>
      <c r="D1376" s="84"/>
      <c r="E1376" s="459"/>
      <c r="F1376" s="780"/>
      <c r="G1376" s="790"/>
      <c r="H1376" s="793"/>
      <c r="I1376" s="780"/>
      <c r="J1376" s="780"/>
      <c r="K1376" s="217"/>
      <c r="L1376" s="679"/>
      <c r="M1376" s="974"/>
    </row>
    <row r="1377" spans="1:13">
      <c r="A1377" s="1209"/>
      <c r="B1377" s="1209"/>
      <c r="C1377" s="1209"/>
      <c r="D1377" s="1209"/>
      <c r="E1377" s="390"/>
      <c r="F1377" s="390"/>
      <c r="G1377" s="741"/>
      <c r="H1377" s="260"/>
      <c r="I1377" s="390"/>
      <c r="J1377" s="392"/>
      <c r="K1377" s="429"/>
      <c r="L1377" s="679"/>
      <c r="M1377" s="974"/>
    </row>
    <row r="1378" spans="1:13">
      <c r="A1378" s="90"/>
      <c r="B1378" s="84"/>
      <c r="C1378" s="84"/>
      <c r="D1378" s="84"/>
      <c r="E1378" s="459"/>
      <c r="F1378" s="780"/>
      <c r="G1378" s="790"/>
      <c r="H1378" s="793"/>
      <c r="I1378" s="780"/>
      <c r="J1378" s="780"/>
      <c r="K1378" s="781"/>
      <c r="L1378" s="679"/>
      <c r="M1378" s="974"/>
    </row>
    <row r="1379" spans="1:13">
      <c r="A1379" s="101"/>
      <c r="B1379" s="84"/>
      <c r="C1379" s="84"/>
      <c r="D1379" s="84"/>
      <c r="E1379" s="459"/>
      <c r="F1379" s="797"/>
      <c r="G1379" s="770"/>
      <c r="H1379" s="798"/>
      <c r="I1379" s="799"/>
      <c r="J1379" s="799"/>
      <c r="K1379" s="800"/>
      <c r="L1379" s="679"/>
      <c r="M1379" s="974"/>
    </row>
    <row r="1380" spans="1:13">
      <c r="A1380" s="47"/>
      <c r="B1380" s="20"/>
      <c r="C1380" s="20"/>
      <c r="D1380" s="20"/>
      <c r="E1380" s="491"/>
      <c r="F1380" s="38"/>
      <c r="G1380" s="421"/>
      <c r="H1380" s="249"/>
      <c r="I1380" s="38"/>
      <c r="J1380" s="249"/>
      <c r="K1380" s="34"/>
      <c r="L1380" s="679"/>
      <c r="M1380" s="974"/>
    </row>
    <row r="1381" spans="1:13">
      <c r="A1381" s="47"/>
      <c r="B1381" s="20"/>
      <c r="C1381" s="20"/>
      <c r="D1381" s="20"/>
      <c r="E1381" s="491"/>
      <c r="F1381" s="202"/>
      <c r="G1381" s="421"/>
      <c r="H1381" s="38"/>
      <c r="I1381" s="38"/>
      <c r="J1381" s="38"/>
      <c r="K1381" s="34"/>
      <c r="L1381" s="679"/>
      <c r="M1381" s="974"/>
    </row>
    <row r="1382" spans="1:13">
      <c r="A1382" s="89"/>
      <c r="B1382" s="84"/>
      <c r="C1382" s="84"/>
      <c r="D1382" s="84"/>
      <c r="E1382" s="459"/>
      <c r="F1382" s="801"/>
      <c r="G1382" s="770"/>
      <c r="H1382" s="799"/>
      <c r="I1382" s="799"/>
      <c r="J1382" s="799"/>
      <c r="K1382" s="800"/>
      <c r="L1382" s="679"/>
      <c r="M1382" s="974"/>
    </row>
    <row r="1383" spans="1:13">
      <c r="A1383" s="101"/>
      <c r="B1383" s="84"/>
      <c r="C1383" s="84"/>
      <c r="D1383" s="84"/>
      <c r="E1383" s="459"/>
      <c r="F1383" s="801"/>
      <c r="G1383" s="770"/>
      <c r="H1383" s="799"/>
      <c r="I1383" s="799"/>
      <c r="J1383" s="799"/>
      <c r="K1383" s="800"/>
      <c r="L1383" s="679"/>
      <c r="M1383" s="974"/>
    </row>
    <row r="1384" spans="1:13">
      <c r="A1384" s="101"/>
      <c r="B1384" s="84"/>
      <c r="C1384" s="84"/>
      <c r="D1384" s="84"/>
      <c r="E1384" s="459"/>
      <c r="F1384" s="780"/>
      <c r="G1384" s="790"/>
      <c r="H1384" s="780"/>
      <c r="I1384" s="780"/>
      <c r="J1384" s="780"/>
      <c r="K1384" s="217"/>
      <c r="L1384" s="679"/>
      <c r="M1384" s="974"/>
    </row>
    <row r="1385" spans="1:13">
      <c r="A1385" s="101"/>
      <c r="B1385" s="84"/>
      <c r="C1385" s="84"/>
      <c r="D1385" s="84"/>
      <c r="E1385" s="459"/>
      <c r="F1385" s="801"/>
      <c r="G1385" s="770"/>
      <c r="H1385" s="799"/>
      <c r="I1385" s="799"/>
      <c r="J1385" s="799"/>
      <c r="K1385" s="800"/>
      <c r="L1385" s="679"/>
      <c r="M1385" s="974"/>
    </row>
    <row r="1386" spans="1:13">
      <c r="A1386" s="47"/>
      <c r="B1386" s="84"/>
      <c r="C1386" s="84"/>
      <c r="D1386" s="84"/>
      <c r="E1386" s="390"/>
      <c r="F1386" s="390"/>
      <c r="G1386" s="741"/>
      <c r="H1386" s="1208"/>
      <c r="I1386" s="1208"/>
      <c r="J1386" s="392"/>
      <c r="K1386" s="429"/>
      <c r="L1386" s="679"/>
      <c r="M1386" s="974"/>
    </row>
    <row r="1387" spans="1:13">
      <c r="A1387" s="47"/>
      <c r="B1387" s="84"/>
      <c r="C1387" s="84"/>
      <c r="D1387" s="84"/>
      <c r="E1387" s="390"/>
      <c r="F1387" s="390"/>
      <c r="G1387" s="741"/>
      <c r="H1387" s="1208"/>
      <c r="I1387" s="1208"/>
      <c r="J1387" s="392"/>
      <c r="K1387" s="429"/>
      <c r="L1387" s="679"/>
      <c r="M1387" s="974"/>
    </row>
    <row r="1388" spans="1:13">
      <c r="A1388" s="47"/>
      <c r="B1388" s="84"/>
      <c r="C1388" s="84"/>
      <c r="D1388" s="84"/>
      <c r="E1388" s="390"/>
      <c r="F1388" s="390"/>
      <c r="G1388" s="741"/>
      <c r="H1388" s="1208"/>
      <c r="I1388" s="1208"/>
      <c r="J1388" s="392"/>
      <c r="K1388" s="429"/>
      <c r="L1388" s="679"/>
      <c r="M1388" s="974"/>
    </row>
    <row r="1389" spans="1:13">
      <c r="A1389" s="47"/>
      <c r="B1389" s="84"/>
      <c r="C1389" s="84"/>
      <c r="D1389" s="84"/>
      <c r="E1389" s="390"/>
      <c r="F1389" s="390"/>
      <c r="G1389" s="741"/>
      <c r="H1389" s="1208"/>
      <c r="I1389" s="1208"/>
      <c r="J1389" s="802"/>
      <c r="K1389" s="429"/>
      <c r="L1389" s="679"/>
      <c r="M1389" s="974"/>
    </row>
    <row r="1390" spans="1:13">
      <c r="A1390" s="47"/>
      <c r="B1390" s="84"/>
      <c r="C1390" s="84"/>
      <c r="D1390" s="84"/>
      <c r="E1390" s="390"/>
      <c r="F1390" s="390"/>
      <c r="G1390" s="741"/>
      <c r="H1390" s="1208"/>
      <c r="I1390" s="1208"/>
      <c r="J1390" s="802"/>
      <c r="K1390" s="429"/>
      <c r="L1390" s="679"/>
      <c r="M1390" s="974"/>
    </row>
    <row r="1391" spans="1:13">
      <c r="A1391" s="47"/>
      <c r="B1391" s="84"/>
      <c r="C1391" s="84"/>
      <c r="D1391" s="84"/>
      <c r="E1391" s="390"/>
      <c r="F1391" s="390"/>
      <c r="G1391" s="741"/>
      <c r="H1391" s="1208"/>
      <c r="I1391" s="1208"/>
      <c r="J1391" s="802"/>
      <c r="K1391" s="429"/>
      <c r="L1391" s="679"/>
      <c r="M1391" s="974"/>
    </row>
    <row r="1392" spans="1:13">
      <c r="A1392" s="47"/>
      <c r="B1392" s="84"/>
      <c r="C1392" s="84"/>
      <c r="D1392" s="84"/>
      <c r="E1392" s="390"/>
      <c r="F1392" s="390"/>
      <c r="G1392" s="741"/>
      <c r="H1392" s="1208"/>
      <c r="I1392" s="1208"/>
      <c r="J1392" s="802"/>
      <c r="K1392" s="429"/>
      <c r="L1392" s="679"/>
      <c r="M1392" s="974"/>
    </row>
    <row r="1393" spans="1:13">
      <c r="A1393" s="90"/>
      <c r="B1393" s="84"/>
      <c r="C1393" s="84"/>
      <c r="D1393" s="84"/>
      <c r="E1393" s="459"/>
      <c r="F1393" s="801"/>
      <c r="G1393" s="770"/>
      <c r="H1393" s="799"/>
      <c r="I1393" s="799"/>
      <c r="J1393" s="798"/>
      <c r="K1393" s="800"/>
      <c r="L1393" s="679"/>
      <c r="M1393" s="974"/>
    </row>
    <row r="1394" spans="1:13">
      <c r="A1394" s="91"/>
      <c r="B1394" s="84"/>
      <c r="C1394" s="84"/>
      <c r="D1394" s="84"/>
      <c r="E1394" s="459"/>
      <c r="F1394" s="213"/>
      <c r="G1394" s="770"/>
      <c r="H1394" s="215"/>
      <c r="I1394" s="460"/>
      <c r="J1394" s="216"/>
      <c r="K1394" s="217"/>
      <c r="L1394" s="679"/>
      <c r="M1394" s="974"/>
    </row>
    <row r="1395" spans="1:13">
      <c r="A1395" s="47"/>
      <c r="B1395" s="84"/>
      <c r="C1395" s="84"/>
      <c r="D1395" s="84"/>
      <c r="E1395" s="390"/>
      <c r="F1395" s="390"/>
      <c r="G1395" s="741"/>
      <c r="H1395" s="392"/>
      <c r="I1395" s="390"/>
      <c r="J1395" s="802"/>
      <c r="K1395" s="429"/>
      <c r="L1395" s="679"/>
      <c r="M1395" s="974"/>
    </row>
    <row r="1396" spans="1:13">
      <c r="A1396" s="47"/>
      <c r="B1396" s="84"/>
      <c r="C1396" s="84"/>
      <c r="D1396" s="84"/>
      <c r="E1396" s="390"/>
      <c r="F1396" s="390"/>
      <c r="G1396" s="741"/>
      <c r="H1396" s="392"/>
      <c r="I1396" s="390"/>
      <c r="J1396" s="802"/>
      <c r="K1396" s="429"/>
      <c r="L1396" s="679"/>
      <c r="M1396" s="974"/>
    </row>
    <row r="1397" spans="1:13">
      <c r="A1397" s="47"/>
      <c r="B1397" s="84"/>
      <c r="C1397" s="84"/>
      <c r="D1397" s="84"/>
      <c r="E1397" s="459"/>
      <c r="F1397" s="213"/>
      <c r="G1397" s="770"/>
      <c r="H1397" s="792"/>
      <c r="I1397" s="216"/>
      <c r="J1397" s="216"/>
      <c r="K1397" s="217"/>
      <c r="L1397" s="679"/>
      <c r="M1397" s="974"/>
    </row>
    <row r="1398" spans="1:13">
      <c r="A1398" s="47"/>
      <c r="B1398" s="84"/>
      <c r="C1398" s="84"/>
      <c r="D1398" s="84"/>
      <c r="E1398" s="390"/>
      <c r="F1398" s="390"/>
      <c r="G1398" s="741"/>
      <c r="H1398" s="392"/>
      <c r="I1398" s="390"/>
      <c r="J1398" s="802"/>
      <c r="K1398" s="429"/>
      <c r="L1398" s="679"/>
      <c r="M1398" s="974"/>
    </row>
    <row r="1399" spans="1:13">
      <c r="A1399" s="47"/>
      <c r="B1399" s="84"/>
      <c r="C1399" s="84"/>
      <c r="D1399" s="84"/>
      <c r="E1399" s="390"/>
      <c r="F1399" s="390"/>
      <c r="G1399" s="741"/>
      <c r="H1399" s="392"/>
      <c r="I1399" s="390"/>
      <c r="J1399" s="802"/>
      <c r="K1399" s="429"/>
      <c r="L1399" s="679"/>
      <c r="M1399" s="974"/>
    </row>
    <row r="1400" spans="1:13">
      <c r="A1400" s="47"/>
      <c r="B1400" s="84"/>
      <c r="C1400" s="84"/>
      <c r="D1400" s="84"/>
      <c r="E1400" s="390"/>
      <c r="F1400" s="390"/>
      <c r="G1400" s="741"/>
      <c r="H1400" s="392"/>
      <c r="I1400" s="390"/>
      <c r="J1400" s="802"/>
      <c r="K1400" s="429"/>
      <c r="L1400" s="679"/>
      <c r="M1400" s="974"/>
    </row>
    <row r="1401" spans="1:13">
      <c r="A1401" s="47"/>
      <c r="B1401" s="84"/>
      <c r="C1401" s="84"/>
      <c r="D1401" s="84"/>
      <c r="E1401" s="390"/>
      <c r="F1401" s="390"/>
      <c r="G1401" s="741"/>
      <c r="H1401" s="392"/>
      <c r="I1401" s="390"/>
      <c r="J1401" s="802"/>
      <c r="K1401" s="429"/>
      <c r="L1401" s="679"/>
      <c r="M1401" s="974"/>
    </row>
    <row r="1402" spans="1:13">
      <c r="A1402" s="7"/>
      <c r="B1402" s="84"/>
      <c r="C1402" s="84"/>
      <c r="D1402" s="84"/>
      <c r="E1402" s="213"/>
      <c r="F1402" s="801"/>
      <c r="G1402" s="770"/>
      <c r="H1402" s="799"/>
      <c r="I1402" s="799"/>
      <c r="J1402" s="799"/>
      <c r="K1402" s="800"/>
      <c r="L1402" s="679"/>
      <c r="M1402" s="974"/>
    </row>
    <row r="1403" spans="1:13">
      <c r="A1403" s="7"/>
      <c r="B1403" s="84"/>
      <c r="C1403" s="84"/>
      <c r="D1403" s="84"/>
      <c r="E1403" s="213"/>
      <c r="F1403" s="801"/>
      <c r="G1403" s="770"/>
      <c r="H1403" s="799"/>
      <c r="I1403" s="799"/>
      <c r="J1403" s="799"/>
      <c r="K1403" s="800"/>
      <c r="L1403" s="679"/>
      <c r="M1403" s="974"/>
    </row>
    <row r="1404" spans="1:13">
      <c r="A1404" s="7"/>
      <c r="B1404" s="84"/>
      <c r="C1404" s="84"/>
      <c r="D1404" s="84"/>
      <c r="E1404" s="213"/>
      <c r="F1404" s="801"/>
      <c r="G1404" s="770"/>
      <c r="H1404" s="799"/>
      <c r="I1404" s="799"/>
      <c r="J1404" s="799"/>
      <c r="K1404" s="800"/>
      <c r="L1404" s="679"/>
      <c r="M1404" s="974"/>
    </row>
    <row r="1405" spans="1:13">
      <c r="A1405" s="101"/>
      <c r="B1405" s="84"/>
      <c r="C1405" s="84"/>
      <c r="D1405" s="84"/>
      <c r="E1405" s="459"/>
      <c r="F1405" s="775"/>
      <c r="G1405" s="770"/>
      <c r="H1405" s="215"/>
      <c r="I1405" s="215"/>
      <c r="J1405" s="215"/>
      <c r="K1405" s="217"/>
      <c r="L1405" s="679"/>
      <c r="M1405" s="974"/>
    </row>
    <row r="1406" spans="1:13">
      <c r="A1406" s="47"/>
      <c r="B1406" s="84"/>
      <c r="C1406" s="84"/>
      <c r="D1406" s="84"/>
      <c r="E1406" s="390"/>
      <c r="F1406" s="390"/>
      <c r="G1406" s="741"/>
      <c r="H1406" s="260"/>
      <c r="I1406" s="390"/>
      <c r="J1406" s="802"/>
      <c r="K1406" s="429"/>
      <c r="L1406" s="679"/>
      <c r="M1406" s="974"/>
    </row>
    <row r="1407" spans="1:13">
      <c r="A1407" s="47"/>
      <c r="B1407" s="84"/>
      <c r="C1407" s="84"/>
      <c r="D1407" s="84"/>
      <c r="E1407" s="390"/>
      <c r="F1407" s="390"/>
      <c r="G1407" s="741"/>
      <c r="H1407" s="260"/>
      <c r="I1407" s="390"/>
      <c r="J1407" s="802"/>
      <c r="K1407" s="429"/>
      <c r="L1407" s="679"/>
      <c r="M1407" s="974"/>
    </row>
    <row r="1408" spans="1:13">
      <c r="A1408" s="47"/>
      <c r="B1408" s="84"/>
      <c r="C1408" s="84"/>
      <c r="D1408" s="84"/>
      <c r="E1408" s="390"/>
      <c r="F1408" s="390"/>
      <c r="G1408" s="741"/>
      <c r="H1408" s="392"/>
      <c r="I1408" s="390"/>
      <c r="J1408" s="802"/>
      <c r="K1408" s="429"/>
      <c r="L1408" s="679"/>
      <c r="M1408" s="974"/>
    </row>
    <row r="1409" spans="1:13">
      <c r="A1409" s="84"/>
      <c r="B1409" s="84"/>
      <c r="C1409" s="84"/>
      <c r="D1409" s="84"/>
      <c r="E1409" s="903"/>
      <c r="F1409" s="783"/>
      <c r="G1409" s="770"/>
      <c r="H1409" s="215"/>
      <c r="I1409" s="216"/>
      <c r="J1409" s="216"/>
      <c r="K1409" s="217"/>
      <c r="L1409" s="679"/>
      <c r="M1409" s="974"/>
    </row>
    <row r="1410" spans="1:13">
      <c r="A1410" s="7"/>
      <c r="B1410" s="84"/>
      <c r="C1410" s="84"/>
      <c r="D1410" s="84"/>
      <c r="E1410" s="903"/>
      <c r="F1410" s="783"/>
      <c r="G1410" s="770"/>
      <c r="H1410" s="215"/>
      <c r="I1410" s="215"/>
      <c r="J1410" s="215"/>
      <c r="K1410" s="217"/>
      <c r="L1410" s="679"/>
      <c r="M1410" s="974"/>
    </row>
    <row r="1411" spans="1:13">
      <c r="A1411" s="7"/>
      <c r="B1411" s="84"/>
      <c r="C1411" s="84"/>
      <c r="D1411" s="84"/>
      <c r="E1411" s="903"/>
      <c r="F1411" s="783"/>
      <c r="G1411" s="770"/>
      <c r="H1411" s="215"/>
      <c r="I1411" s="215"/>
      <c r="J1411" s="215"/>
      <c r="K1411" s="217"/>
      <c r="L1411" s="679"/>
      <c r="M1411" s="974"/>
    </row>
    <row r="1412" spans="1:13">
      <c r="A1412" s="7"/>
      <c r="B1412" s="84"/>
      <c r="C1412" s="84"/>
      <c r="D1412" s="84"/>
      <c r="E1412" s="903"/>
      <c r="F1412" s="783"/>
      <c r="G1412" s="770"/>
      <c r="H1412" s="215"/>
      <c r="I1412" s="215"/>
      <c r="J1412" s="215"/>
      <c r="K1412" s="217"/>
      <c r="L1412" s="679"/>
      <c r="M1412" s="974"/>
    </row>
    <row r="1413" spans="1:13">
      <c r="A1413" s="101"/>
      <c r="B1413" s="84"/>
      <c r="C1413" s="84"/>
      <c r="D1413" s="84"/>
      <c r="E1413" s="459"/>
      <c r="F1413" s="797"/>
      <c r="G1413" s="770"/>
      <c r="H1413" s="799"/>
      <c r="I1413" s="799"/>
      <c r="J1413" s="799"/>
      <c r="K1413" s="800"/>
      <c r="L1413" s="679"/>
      <c r="M1413" s="974"/>
    </row>
    <row r="1414" spans="1:13" ht="27" customHeight="1">
      <c r="A1414" s="47"/>
      <c r="B1414" s="84"/>
      <c r="C1414" s="84"/>
      <c r="D1414" s="84"/>
      <c r="E1414" s="390"/>
      <c r="F1414" s="390"/>
      <c r="G1414" s="741"/>
      <c r="H1414" s="392"/>
      <c r="I1414" s="390"/>
      <c r="J1414" s="392"/>
      <c r="K1414" s="429"/>
      <c r="L1414" s="679"/>
      <c r="M1414" s="974"/>
    </row>
    <row r="1415" spans="1:13" ht="15" customHeight="1">
      <c r="A1415" s="47"/>
      <c r="B1415" s="84"/>
      <c r="C1415" s="84"/>
      <c r="D1415" s="84"/>
      <c r="E1415" s="390"/>
      <c r="F1415" s="390"/>
      <c r="G1415" s="741"/>
      <c r="H1415" s="392"/>
      <c r="I1415" s="390"/>
      <c r="J1415" s="392"/>
      <c r="K1415" s="429"/>
      <c r="L1415" s="679"/>
      <c r="M1415" s="974"/>
    </row>
    <row r="1416" spans="1:13" ht="27" customHeight="1">
      <c r="A1416" s="84"/>
      <c r="B1416" s="84"/>
      <c r="C1416" s="84"/>
      <c r="D1416" s="84"/>
      <c r="E1416" s="459"/>
      <c r="F1416" s="460"/>
      <c r="G1416" s="770"/>
      <c r="H1416" s="460"/>
      <c r="I1416" s="216"/>
      <c r="J1416" s="460"/>
      <c r="K1416" s="217"/>
      <c r="L1416" s="679"/>
      <c r="M1416" s="974"/>
    </row>
    <row r="1417" spans="1:13" ht="27.75" customHeight="1">
      <c r="A1417" s="101"/>
      <c r="B1417" s="84"/>
      <c r="C1417" s="84"/>
      <c r="D1417" s="84"/>
      <c r="E1417" s="459"/>
      <c r="F1417" s="213"/>
      <c r="G1417" s="771"/>
      <c r="H1417" s="215"/>
      <c r="I1417" s="216"/>
      <c r="J1417" s="457"/>
      <c r="K1417" s="217"/>
      <c r="L1417" s="679"/>
      <c r="M1417" s="974"/>
    </row>
    <row r="1418" spans="1:13" ht="27.75" customHeight="1">
      <c r="A1418" s="101"/>
      <c r="B1418" s="84"/>
      <c r="C1418" s="84"/>
      <c r="D1418" s="84"/>
      <c r="E1418" s="459"/>
      <c r="F1418" s="213"/>
      <c r="G1418" s="771"/>
      <c r="H1418" s="215"/>
      <c r="I1418" s="216"/>
      <c r="J1418" s="457"/>
      <c r="K1418" s="217"/>
      <c r="L1418" s="679"/>
      <c r="M1418" s="974"/>
    </row>
    <row r="1419" spans="1:13">
      <c r="A1419" s="101"/>
      <c r="B1419" s="84"/>
      <c r="C1419" s="84"/>
      <c r="D1419" s="84"/>
      <c r="E1419" s="459"/>
      <c r="F1419" s="213"/>
      <c r="G1419" s="771"/>
      <c r="H1419" s="215"/>
      <c r="I1419" s="216"/>
      <c r="J1419" s="457"/>
      <c r="K1419" s="217"/>
      <c r="L1419" s="679"/>
      <c r="M1419" s="974"/>
    </row>
    <row r="1420" spans="1:13">
      <c r="A1420" s="1209"/>
      <c r="B1420" s="1209"/>
      <c r="C1420" s="1209"/>
      <c r="D1420" s="1209"/>
      <c r="E1420" s="390"/>
      <c r="F1420" s="390"/>
      <c r="G1420" s="741"/>
      <c r="H1420" s="1208"/>
      <c r="I1420" s="1208"/>
      <c r="J1420" s="802"/>
      <c r="K1420" s="429"/>
      <c r="L1420" s="679"/>
      <c r="M1420" s="974"/>
    </row>
    <row r="1421" spans="1:13">
      <c r="A1421" s="47"/>
      <c r="B1421" s="92"/>
      <c r="C1421" s="92"/>
      <c r="D1421" s="92"/>
      <c r="E1421" s="260"/>
      <c r="F1421" s="390"/>
      <c r="G1421" s="741"/>
      <c r="H1421" s="1208"/>
      <c r="I1421" s="1208"/>
      <c r="J1421" s="802"/>
      <c r="K1421" s="429"/>
      <c r="L1421" s="679"/>
      <c r="M1421" s="974"/>
    </row>
    <row r="1422" spans="1:13">
      <c r="A1422" s="1209"/>
      <c r="B1422" s="1209"/>
      <c r="C1422" s="1209"/>
      <c r="D1422" s="1209"/>
      <c r="E1422" s="390"/>
      <c r="F1422" s="390"/>
      <c r="G1422" s="741"/>
      <c r="H1422" s="1208"/>
      <c r="I1422" s="1208"/>
      <c r="J1422" s="802"/>
      <c r="K1422" s="429"/>
      <c r="L1422" s="679"/>
      <c r="M1422" s="974"/>
    </row>
    <row r="1423" spans="1:13" ht="15" customHeight="1">
      <c r="A1423" s="1209"/>
      <c r="B1423" s="1209"/>
      <c r="C1423" s="1209"/>
      <c r="D1423" s="1209"/>
      <c r="E1423" s="260"/>
      <c r="F1423" s="390"/>
      <c r="G1423" s="741"/>
      <c r="H1423" s="1208"/>
      <c r="I1423" s="1208"/>
      <c r="J1423" s="802"/>
      <c r="K1423" s="429"/>
      <c r="L1423" s="679"/>
      <c r="M1423" s="974"/>
    </row>
    <row r="1424" spans="1:13" ht="15" customHeight="1">
      <c r="A1424" s="47"/>
      <c r="B1424" s="92"/>
      <c r="C1424" s="92"/>
      <c r="D1424" s="92"/>
      <c r="E1424" s="459"/>
      <c r="F1424" s="460"/>
      <c r="G1424" s="770"/>
      <c r="H1424" s="460"/>
      <c r="I1424" s="460"/>
      <c r="J1424" s="460"/>
      <c r="K1424" s="772"/>
      <c r="L1424" s="679"/>
      <c r="M1424" s="974"/>
    </row>
    <row r="1425" spans="1:13">
      <c r="A1425" s="101"/>
      <c r="B1425" s="92"/>
      <c r="C1425" s="92"/>
      <c r="D1425" s="92"/>
      <c r="E1425" s="459"/>
      <c r="F1425" s="460"/>
      <c r="G1425" s="770"/>
      <c r="H1425" s="460"/>
      <c r="I1425" s="460"/>
      <c r="J1425" s="460"/>
      <c r="K1425" s="217"/>
      <c r="L1425" s="679"/>
      <c r="M1425" s="974"/>
    </row>
    <row r="1426" spans="1:13">
      <c r="A1426" s="47"/>
      <c r="B1426" s="92"/>
      <c r="C1426" s="92"/>
      <c r="D1426" s="92"/>
      <c r="E1426" s="459"/>
      <c r="F1426" s="202"/>
      <c r="G1426" s="770"/>
      <c r="H1426" s="460"/>
      <c r="I1426" s="460"/>
      <c r="J1426" s="460"/>
      <c r="K1426" s="217"/>
      <c r="L1426" s="679"/>
      <c r="M1426" s="974"/>
    </row>
    <row r="1427" spans="1:13" ht="24.75" customHeight="1">
      <c r="A1427" s="84"/>
      <c r="B1427" s="92"/>
      <c r="C1427" s="92"/>
      <c r="D1427" s="92"/>
      <c r="E1427" s="38"/>
      <c r="F1427" s="460"/>
      <c r="G1427" s="770"/>
      <c r="H1427" s="460"/>
      <c r="I1427" s="460"/>
      <c r="J1427" s="460"/>
      <c r="K1427" s="217"/>
      <c r="L1427" s="679"/>
      <c r="M1427" s="974"/>
    </row>
    <row r="1428" spans="1:13" ht="15" customHeight="1">
      <c r="A1428" s="86"/>
      <c r="B1428" s="92"/>
      <c r="C1428" s="92"/>
      <c r="D1428" s="92"/>
      <c r="E1428" s="459"/>
      <c r="F1428" s="460"/>
      <c r="G1428" s="770"/>
      <c r="H1428" s="460"/>
      <c r="I1428" s="460"/>
      <c r="J1428" s="460"/>
      <c r="K1428" s="217"/>
      <c r="L1428" s="679"/>
      <c r="M1428" s="974"/>
    </row>
    <row r="1429" spans="1:13">
      <c r="A1429" s="101"/>
      <c r="B1429" s="92"/>
      <c r="C1429" s="92"/>
      <c r="D1429" s="92"/>
      <c r="E1429" s="459"/>
      <c r="F1429" s="460"/>
      <c r="G1429" s="770"/>
      <c r="H1429" s="460"/>
      <c r="I1429" s="460"/>
      <c r="J1429" s="460"/>
      <c r="K1429" s="217"/>
      <c r="L1429" s="679"/>
      <c r="M1429" s="974"/>
    </row>
    <row r="1430" spans="1:13">
      <c r="A1430" s="47"/>
      <c r="B1430" s="92"/>
      <c r="C1430" s="92"/>
      <c r="D1430" s="92"/>
      <c r="E1430" s="390"/>
      <c r="F1430" s="390"/>
      <c r="G1430" s="741"/>
      <c r="H1430" s="1208"/>
      <c r="I1430" s="1208"/>
      <c r="J1430" s="481"/>
      <c r="K1430" s="429"/>
      <c r="L1430" s="679"/>
      <c r="M1430" s="974"/>
    </row>
    <row r="1431" spans="1:13" ht="15" customHeight="1">
      <c r="A1431" s="47"/>
      <c r="B1431" s="92"/>
      <c r="C1431" s="92"/>
      <c r="D1431" s="92"/>
      <c r="E1431" s="260"/>
      <c r="F1431" s="390"/>
      <c r="G1431" s="741"/>
      <c r="H1431" s="1208"/>
      <c r="I1431" s="1208"/>
      <c r="J1431" s="481"/>
      <c r="K1431" s="429"/>
      <c r="L1431" s="679"/>
      <c r="M1431" s="974"/>
    </row>
    <row r="1432" spans="1:13">
      <c r="A1432" s="1209"/>
      <c r="B1432" s="1209"/>
      <c r="C1432" s="1209"/>
      <c r="D1432" s="1209"/>
      <c r="E1432" s="390"/>
      <c r="F1432" s="390"/>
      <c r="G1432" s="741"/>
      <c r="H1432" s="1208"/>
      <c r="I1432" s="1208"/>
      <c r="J1432" s="481"/>
      <c r="K1432" s="429"/>
      <c r="L1432" s="679"/>
      <c r="M1432" s="974"/>
    </row>
    <row r="1433" spans="1:13">
      <c r="A1433" s="91"/>
      <c r="B1433" s="92"/>
      <c r="C1433" s="92"/>
      <c r="D1433" s="92"/>
      <c r="E1433" s="459"/>
      <c r="F1433" s="460"/>
      <c r="G1433" s="770"/>
      <c r="H1433" s="460"/>
      <c r="I1433" s="460"/>
      <c r="J1433" s="460"/>
      <c r="K1433" s="778"/>
      <c r="L1433" s="679"/>
      <c r="M1433" s="974"/>
    </row>
    <row r="1434" spans="1:13">
      <c r="A1434" s="101"/>
      <c r="B1434" s="84"/>
      <c r="C1434" s="84"/>
      <c r="D1434" s="84"/>
      <c r="E1434" s="459"/>
      <c r="F1434" s="460"/>
      <c r="G1434" s="770"/>
      <c r="H1434" s="460"/>
      <c r="I1434" s="216"/>
      <c r="J1434" s="460"/>
      <c r="K1434" s="217"/>
      <c r="L1434" s="679"/>
      <c r="M1434" s="974"/>
    </row>
    <row r="1435" spans="1:13">
      <c r="A1435" s="47"/>
      <c r="B1435" s="84"/>
      <c r="C1435" s="84"/>
      <c r="D1435" s="84"/>
      <c r="E1435" s="390"/>
      <c r="F1435" s="390"/>
      <c r="G1435" s="741"/>
      <c r="H1435" s="1208"/>
      <c r="I1435" s="1208"/>
      <c r="J1435" s="481"/>
      <c r="K1435" s="429"/>
      <c r="L1435" s="679"/>
      <c r="M1435" s="974"/>
    </row>
    <row r="1436" spans="1:13" ht="15" customHeight="1">
      <c r="A1436" s="47"/>
      <c r="B1436" s="84"/>
      <c r="C1436" s="84"/>
      <c r="D1436" s="84"/>
      <c r="E1436" s="390"/>
      <c r="F1436" s="390"/>
      <c r="G1436" s="741"/>
      <c r="H1436" s="1208"/>
      <c r="I1436" s="1208"/>
      <c r="J1436" s="481"/>
      <c r="K1436" s="429"/>
      <c r="L1436" s="679"/>
      <c r="M1436" s="974"/>
    </row>
    <row r="1437" spans="1:13" ht="27" customHeight="1">
      <c r="A1437" s="47"/>
      <c r="B1437" s="84"/>
      <c r="C1437" s="84"/>
      <c r="D1437" s="84"/>
      <c r="E1437" s="390"/>
      <c r="F1437" s="390"/>
      <c r="G1437" s="741"/>
      <c r="H1437" s="1208"/>
      <c r="I1437" s="1208"/>
      <c r="J1437" s="481"/>
      <c r="K1437" s="429"/>
      <c r="L1437" s="679"/>
      <c r="M1437" s="974"/>
    </row>
    <row r="1438" spans="1:13">
      <c r="A1438" s="47"/>
      <c r="B1438" s="84"/>
      <c r="C1438" s="84"/>
      <c r="D1438" s="84"/>
      <c r="E1438" s="390"/>
      <c r="F1438" s="390"/>
      <c r="G1438" s="741"/>
      <c r="H1438" s="1208"/>
      <c r="I1438" s="1208"/>
      <c r="J1438" s="481"/>
      <c r="K1438" s="429"/>
      <c r="L1438" s="679"/>
      <c r="M1438" s="974"/>
    </row>
    <row r="1439" spans="1:13">
      <c r="A1439" s="84"/>
      <c r="B1439" s="84"/>
      <c r="C1439" s="84"/>
      <c r="D1439" s="84"/>
      <c r="E1439" s="460"/>
      <c r="F1439" s="783"/>
      <c r="G1439" s="770"/>
      <c r="H1439" s="460"/>
      <c r="I1439" s="460"/>
      <c r="J1439" s="460"/>
      <c r="K1439" s="217"/>
      <c r="L1439" s="679"/>
      <c r="M1439" s="974"/>
    </row>
    <row r="1440" spans="1:13">
      <c r="A1440" s="84"/>
      <c r="B1440" s="84"/>
      <c r="C1440" s="84"/>
      <c r="D1440" s="84"/>
      <c r="E1440" s="783"/>
      <c r="F1440" s="783"/>
      <c r="G1440" s="776"/>
      <c r="H1440" s="783"/>
      <c r="I1440" s="783"/>
      <c r="J1440" s="783"/>
      <c r="K1440" s="919"/>
      <c r="L1440" s="679"/>
      <c r="M1440" s="974"/>
    </row>
    <row r="1441" spans="1:13" ht="27" customHeight="1">
      <c r="A1441" s="101"/>
      <c r="B1441" s="92"/>
      <c r="C1441" s="92"/>
      <c r="D1441" s="92"/>
      <c r="E1441" s="783"/>
      <c r="F1441" s="783"/>
      <c r="G1441" s="776"/>
      <c r="H1441" s="783"/>
      <c r="I1441" s="783"/>
      <c r="J1441" s="783"/>
      <c r="K1441" s="919"/>
      <c r="L1441" s="679"/>
      <c r="M1441" s="974"/>
    </row>
    <row r="1442" spans="1:13">
      <c r="A1442" s="1209"/>
      <c r="B1442" s="1209"/>
      <c r="C1442" s="1209"/>
      <c r="D1442" s="1209"/>
      <c r="E1442" s="390"/>
      <c r="F1442" s="390"/>
      <c r="G1442" s="741"/>
      <c r="H1442" s="428"/>
      <c r="I1442" s="390"/>
      <c r="J1442" s="803"/>
      <c r="K1442" s="429"/>
      <c r="L1442" s="679"/>
      <c r="M1442" s="974"/>
    </row>
    <row r="1443" spans="1:13">
      <c r="A1443" s="84"/>
      <c r="B1443" s="92"/>
      <c r="C1443" s="92"/>
      <c r="D1443" s="92"/>
      <c r="E1443" s="459"/>
      <c r="F1443" s="780"/>
      <c r="G1443" s="790"/>
      <c r="H1443" s="780"/>
      <c r="I1443" s="780"/>
      <c r="J1443" s="780"/>
      <c r="K1443" s="781"/>
      <c r="L1443" s="679"/>
      <c r="M1443" s="974"/>
    </row>
    <row r="1444" spans="1:13">
      <c r="A1444" s="17"/>
      <c r="B1444" s="20"/>
      <c r="C1444" s="20"/>
      <c r="D1444" s="20"/>
      <c r="E1444" s="202"/>
      <c r="F1444" s="613"/>
      <c r="G1444" s="738"/>
      <c r="H1444" s="613"/>
      <c r="I1444" s="613"/>
      <c r="J1444" s="492"/>
      <c r="K1444" s="34"/>
      <c r="L1444" s="679"/>
      <c r="M1444" s="974"/>
    </row>
    <row r="1445" spans="1:13">
      <c r="A1445" s="17"/>
      <c r="B1445" s="20"/>
      <c r="C1445" s="20"/>
      <c r="D1445" s="20"/>
      <c r="E1445" s="202"/>
      <c r="F1445" s="38"/>
      <c r="G1445" s="421"/>
      <c r="H1445" s="1145"/>
      <c r="I1445" s="1145"/>
      <c r="J1445" s="249"/>
      <c r="K1445" s="251"/>
      <c r="L1445" s="679"/>
      <c r="M1445" s="974"/>
    </row>
    <row r="1446" spans="1:13">
      <c r="A1446" s="1209"/>
      <c r="B1446" s="1209"/>
      <c r="C1446" s="1209"/>
      <c r="D1446" s="1209"/>
      <c r="E1446" s="390"/>
      <c r="F1446" s="390"/>
      <c r="G1446" s="741"/>
      <c r="H1446" s="1208"/>
      <c r="I1446" s="1208"/>
      <c r="J1446" s="481"/>
      <c r="K1446" s="429"/>
      <c r="L1446" s="679"/>
      <c r="M1446" s="974"/>
    </row>
    <row r="1447" spans="1:13">
      <c r="A1447" s="47"/>
      <c r="B1447" s="20"/>
      <c r="C1447" s="20"/>
      <c r="D1447" s="20"/>
      <c r="E1447" s="390"/>
      <c r="F1447" s="390"/>
      <c r="G1447" s="741"/>
      <c r="H1447" s="1208"/>
      <c r="I1447" s="1208"/>
      <c r="J1447" s="481"/>
      <c r="K1447" s="429"/>
      <c r="L1447" s="679"/>
      <c r="M1447" s="974"/>
    </row>
    <row r="1448" spans="1:13">
      <c r="A1448" s="47"/>
      <c r="B1448" s="20"/>
      <c r="C1448" s="20"/>
      <c r="D1448" s="20"/>
      <c r="E1448" s="390"/>
      <c r="F1448" s="390"/>
      <c r="G1448" s="741"/>
      <c r="H1448" s="1208"/>
      <c r="I1448" s="1208"/>
      <c r="J1448" s="481"/>
      <c r="K1448" s="429"/>
      <c r="L1448" s="679"/>
      <c r="M1448" s="974"/>
    </row>
    <row r="1449" spans="1:13">
      <c r="A1449" s="47"/>
      <c r="B1449" s="20"/>
      <c r="C1449" s="20"/>
      <c r="D1449" s="20"/>
      <c r="E1449" s="390"/>
      <c r="F1449" s="390"/>
      <c r="G1449" s="741"/>
      <c r="H1449" s="1208"/>
      <c r="I1449" s="1208"/>
      <c r="J1449" s="481"/>
      <c r="K1449" s="429"/>
      <c r="L1449" s="679"/>
      <c r="M1449" s="974"/>
    </row>
    <row r="1450" spans="1:13">
      <c r="A1450" s="47"/>
      <c r="B1450" s="20"/>
      <c r="C1450" s="20"/>
      <c r="D1450" s="20"/>
      <c r="E1450" s="390"/>
      <c r="F1450" s="390"/>
      <c r="G1450" s="741"/>
      <c r="H1450" s="1208"/>
      <c r="I1450" s="1208"/>
      <c r="J1450" s="481"/>
      <c r="K1450" s="429"/>
      <c r="L1450" s="679"/>
      <c r="M1450" s="974"/>
    </row>
    <row r="1451" spans="1:13">
      <c r="A1451" s="106"/>
      <c r="B1451" s="20"/>
      <c r="C1451" s="20"/>
      <c r="D1451" s="20"/>
      <c r="E1451" s="202"/>
      <c r="F1451" s="38"/>
      <c r="G1451" s="421"/>
      <c r="H1451" s="38"/>
      <c r="I1451" s="38"/>
      <c r="J1451" s="249"/>
      <c r="K1451" s="34"/>
      <c r="L1451" s="679"/>
      <c r="M1451" s="974"/>
    </row>
    <row r="1452" spans="1:13">
      <c r="A1452" s="17"/>
      <c r="B1452" s="20"/>
      <c r="C1452" s="20"/>
      <c r="D1452" s="20"/>
      <c r="E1452" s="202"/>
      <c r="F1452" s="38"/>
      <c r="G1452" s="421"/>
      <c r="H1452" s="38"/>
      <c r="I1452" s="38"/>
      <c r="J1452" s="249"/>
      <c r="K1452" s="34"/>
      <c r="L1452" s="679"/>
      <c r="M1452" s="974"/>
    </row>
    <row r="1453" spans="1:13">
      <c r="A1453" s="47"/>
      <c r="B1453" s="20"/>
      <c r="C1453" s="20"/>
      <c r="D1453" s="20"/>
      <c r="E1453" s="390"/>
      <c r="F1453" s="390"/>
      <c r="G1453" s="741"/>
      <c r="H1453" s="260"/>
      <c r="I1453" s="390"/>
      <c r="J1453" s="481"/>
      <c r="K1453" s="429"/>
      <c r="L1453" s="679"/>
      <c r="M1453" s="974"/>
    </row>
    <row r="1454" spans="1:13">
      <c r="A1454" s="47"/>
      <c r="B1454" s="20"/>
      <c r="C1454" s="20"/>
      <c r="D1454" s="20"/>
      <c r="E1454" s="390"/>
      <c r="F1454" s="390"/>
      <c r="G1454" s="741"/>
      <c r="H1454" s="390"/>
      <c r="I1454" s="390"/>
      <c r="J1454" s="481"/>
      <c r="K1454" s="429"/>
      <c r="L1454" s="679"/>
      <c r="M1454" s="974"/>
    </row>
    <row r="1455" spans="1:13">
      <c r="A1455" s="17"/>
      <c r="B1455" s="20"/>
      <c r="C1455" s="20"/>
      <c r="D1455" s="20"/>
      <c r="E1455" s="202"/>
      <c r="F1455" s="256"/>
      <c r="G1455" s="421"/>
      <c r="H1455" s="249"/>
      <c r="I1455" s="249"/>
      <c r="J1455" s="249"/>
      <c r="K1455" s="34"/>
      <c r="L1455" s="679"/>
      <c r="M1455" s="974"/>
    </row>
    <row r="1456" spans="1:13">
      <c r="A1456" s="17"/>
      <c r="B1456" s="20"/>
      <c r="C1456" s="20"/>
      <c r="D1456" s="20"/>
      <c r="E1456" s="202"/>
      <c r="F1456" s="256"/>
      <c r="G1456" s="421"/>
      <c r="H1456" s="249"/>
      <c r="I1456" s="249"/>
      <c r="J1456" s="249"/>
      <c r="K1456" s="34"/>
      <c r="L1456" s="679"/>
      <c r="M1456" s="974"/>
    </row>
    <row r="1457" spans="1:13">
      <c r="A1457" s="107"/>
      <c r="B1457" s="108"/>
      <c r="C1457" s="108"/>
      <c r="D1457" s="109"/>
      <c r="E1457" s="202"/>
      <c r="F1457" s="256"/>
      <c r="G1457" s="279"/>
      <c r="H1457" s="1146"/>
      <c r="I1457" s="1146"/>
      <c r="J1457" s="492"/>
      <c r="K1457" s="34"/>
      <c r="L1457" s="679"/>
      <c r="M1457" s="974"/>
    </row>
    <row r="1458" spans="1:13">
      <c r="A1458" s="110"/>
      <c r="B1458" s="109"/>
      <c r="C1458" s="109"/>
      <c r="D1458" s="109"/>
      <c r="E1458" s="390"/>
      <c r="F1458" s="256"/>
      <c r="G1458" s="279"/>
      <c r="H1458" s="1145"/>
      <c r="I1458" s="1145"/>
      <c r="J1458" s="492"/>
      <c r="K1458" s="34"/>
      <c r="L1458" s="679"/>
      <c r="M1458" s="974"/>
    </row>
    <row r="1459" spans="1:13">
      <c r="A1459" s="110"/>
      <c r="B1459" s="109"/>
      <c r="C1459" s="109"/>
      <c r="D1459" s="109"/>
      <c r="E1459" s="390"/>
      <c r="F1459" s="256"/>
      <c r="G1459" s="279"/>
      <c r="H1459" s="1145"/>
      <c r="I1459" s="1145"/>
      <c r="J1459" s="492"/>
      <c r="K1459" s="34"/>
      <c r="L1459" s="679"/>
      <c r="M1459" s="974"/>
    </row>
    <row r="1460" spans="1:13">
      <c r="A1460" s="110"/>
      <c r="B1460" s="109"/>
      <c r="C1460" s="109"/>
      <c r="D1460" s="109"/>
      <c r="E1460" s="390"/>
      <c r="F1460" s="256"/>
      <c r="G1460" s="279"/>
      <c r="H1460" s="1145"/>
      <c r="I1460" s="1145"/>
      <c r="J1460" s="492"/>
      <c r="K1460" s="34"/>
      <c r="L1460" s="679"/>
      <c r="M1460" s="974"/>
    </row>
    <row r="1461" spans="1:13">
      <c r="A1461" s="110"/>
      <c r="B1461" s="109"/>
      <c r="C1461" s="109"/>
      <c r="D1461" s="109"/>
      <c r="E1461" s="390"/>
      <c r="F1461" s="256"/>
      <c r="G1461" s="279"/>
      <c r="H1461" s="1145"/>
      <c r="I1461" s="1145"/>
      <c r="J1461" s="492"/>
      <c r="K1461" s="34"/>
      <c r="L1461" s="679"/>
      <c r="M1461" s="974"/>
    </row>
    <row r="1462" spans="1:13">
      <c r="A1462" s="107"/>
      <c r="B1462" s="109"/>
      <c r="C1462" s="109"/>
      <c r="D1462" s="109"/>
      <c r="E1462" s="202"/>
      <c r="F1462" s="256"/>
      <c r="G1462" s="279"/>
      <c r="H1462" s="1146"/>
      <c r="I1462" s="1146"/>
      <c r="J1462" s="492"/>
      <c r="K1462" s="34"/>
      <c r="L1462" s="679"/>
      <c r="M1462" s="974"/>
    </row>
    <row r="1463" spans="1:13">
      <c r="A1463" s="110"/>
      <c r="B1463" s="109"/>
      <c r="C1463" s="109"/>
      <c r="D1463" s="109"/>
      <c r="E1463" s="390"/>
      <c r="F1463" s="256"/>
      <c r="G1463" s="279"/>
      <c r="H1463" s="1145"/>
      <c r="I1463" s="1145"/>
      <c r="J1463" s="492"/>
      <c r="K1463" s="34"/>
      <c r="L1463" s="679"/>
      <c r="M1463" s="974"/>
    </row>
    <row r="1464" spans="1:13">
      <c r="A1464" s="110"/>
      <c r="B1464" s="109"/>
      <c r="C1464" s="109"/>
      <c r="D1464" s="109"/>
      <c r="E1464" s="390"/>
      <c r="F1464" s="256"/>
      <c r="G1464" s="279"/>
      <c r="H1464" s="1145"/>
      <c r="I1464" s="1145"/>
      <c r="J1464" s="492"/>
      <c r="K1464" s="34"/>
      <c r="L1464" s="679"/>
      <c r="M1464" s="974"/>
    </row>
    <row r="1465" spans="1:13">
      <c r="A1465" s="110"/>
      <c r="B1465" s="109"/>
      <c r="C1465" s="109"/>
      <c r="D1465" s="109"/>
      <c r="E1465" s="390"/>
      <c r="F1465" s="256"/>
      <c r="G1465" s="279"/>
      <c r="H1465" s="1145"/>
      <c r="I1465" s="1145"/>
      <c r="J1465" s="492"/>
      <c r="K1465" s="34"/>
      <c r="L1465" s="679"/>
      <c r="M1465" s="974"/>
    </row>
    <row r="1466" spans="1:13">
      <c r="A1466" s="110"/>
      <c r="B1466" s="109"/>
      <c r="C1466" s="109"/>
      <c r="D1466" s="109"/>
      <c r="E1466" s="390"/>
      <c r="F1466" s="256"/>
      <c r="G1466" s="279"/>
      <c r="H1466" s="1145"/>
      <c r="I1466" s="1145"/>
      <c r="J1466" s="492"/>
      <c r="K1466" s="34"/>
      <c r="L1466" s="679"/>
      <c r="M1466" s="974"/>
    </row>
    <row r="1467" spans="1:13" ht="15" customHeight="1">
      <c r="A1467" s="47"/>
      <c r="B1467" s="20"/>
      <c r="C1467" s="20"/>
      <c r="D1467" s="20"/>
      <c r="E1467" s="202"/>
      <c r="F1467" s="256"/>
      <c r="G1467" s="279"/>
      <c r="H1467" s="1145"/>
      <c r="I1467" s="1145"/>
      <c r="J1467" s="249"/>
      <c r="K1467" s="34"/>
      <c r="L1467" s="679"/>
      <c r="M1467" s="974"/>
    </row>
    <row r="1468" spans="1:13">
      <c r="A1468" s="47"/>
      <c r="B1468" s="20"/>
      <c r="C1468" s="20"/>
      <c r="D1468" s="20"/>
      <c r="E1468" s="202"/>
      <c r="F1468" s="256"/>
      <c r="G1468" s="279"/>
      <c r="H1468" s="1145"/>
      <c r="I1468" s="1145"/>
      <c r="J1468" s="249"/>
      <c r="K1468" s="34"/>
      <c r="L1468" s="679"/>
      <c r="M1468" s="974"/>
    </row>
    <row r="1469" spans="1:13">
      <c r="A1469" s="47"/>
      <c r="B1469" s="20"/>
      <c r="C1469" s="20"/>
      <c r="D1469" s="20"/>
      <c r="E1469" s="202"/>
      <c r="F1469" s="256"/>
      <c r="G1469" s="279"/>
      <c r="H1469" s="1145"/>
      <c r="I1469" s="1145"/>
      <c r="J1469" s="492"/>
      <c r="K1469" s="34"/>
      <c r="L1469" s="679"/>
    </row>
    <row r="1470" spans="1:13">
      <c r="A1470" s="47"/>
      <c r="B1470" s="20"/>
      <c r="C1470" s="20"/>
      <c r="D1470" s="20"/>
      <c r="E1470" s="202"/>
      <c r="F1470" s="256"/>
      <c r="G1470" s="279"/>
      <c r="H1470" s="1145"/>
      <c r="I1470" s="1145"/>
      <c r="J1470" s="492"/>
      <c r="K1470" s="34"/>
      <c r="L1470" s="679"/>
    </row>
    <row r="1471" spans="1:13">
      <c r="A1471" s="47"/>
      <c r="B1471" s="20"/>
      <c r="C1471" s="20"/>
      <c r="D1471" s="20"/>
      <c r="E1471" s="202"/>
      <c r="F1471" s="256"/>
      <c r="G1471" s="279"/>
      <c r="H1471" s="1145"/>
      <c r="I1471" s="1145"/>
      <c r="J1471" s="492"/>
      <c r="K1471" s="34"/>
      <c r="L1471" s="679"/>
    </row>
    <row r="1472" spans="1:13">
      <c r="A1472" s="47"/>
      <c r="B1472" s="20"/>
      <c r="C1472" s="20"/>
      <c r="D1472" s="20"/>
      <c r="E1472" s="202"/>
      <c r="F1472" s="256"/>
      <c r="G1472" s="279"/>
      <c r="H1472" s="1145"/>
      <c r="I1472" s="1145"/>
      <c r="J1472" s="249"/>
      <c r="K1472" s="34"/>
      <c r="L1472" s="679"/>
    </row>
    <row r="1473" spans="1:12">
      <c r="A1473" s="47"/>
      <c r="B1473" s="20"/>
      <c r="C1473" s="20"/>
      <c r="D1473" s="20"/>
      <c r="E1473" s="202"/>
      <c r="F1473" s="256"/>
      <c r="G1473" s="279"/>
      <c r="H1473" s="1145"/>
      <c r="I1473" s="1145"/>
      <c r="J1473" s="249"/>
      <c r="K1473" s="34"/>
      <c r="L1473" s="679"/>
    </row>
    <row r="1474" spans="1:12">
      <c r="A1474" s="47"/>
      <c r="B1474" s="20"/>
      <c r="C1474" s="20"/>
      <c r="D1474" s="20"/>
      <c r="E1474" s="202"/>
      <c r="F1474" s="256"/>
      <c r="G1474" s="279"/>
      <c r="H1474" s="1145"/>
      <c r="I1474" s="1145"/>
      <c r="J1474" s="249"/>
      <c r="K1474" s="34"/>
      <c r="L1474" s="679"/>
    </row>
    <row r="1475" spans="1:12">
      <c r="A1475" s="47"/>
      <c r="B1475" s="20"/>
      <c r="C1475" s="20"/>
      <c r="D1475" s="20"/>
      <c r="E1475" s="202"/>
      <c r="F1475" s="256"/>
      <c r="G1475" s="279"/>
      <c r="H1475" s="1145"/>
      <c r="I1475" s="1145"/>
      <c r="J1475" s="249"/>
      <c r="K1475" s="34"/>
      <c r="L1475" s="679"/>
    </row>
    <row r="1476" spans="1:12">
      <c r="A1476" s="47"/>
      <c r="B1476" s="20"/>
      <c r="C1476" s="20"/>
      <c r="D1476" s="20"/>
      <c r="E1476" s="202"/>
      <c r="F1476" s="256"/>
      <c r="G1476" s="279"/>
      <c r="H1476" s="1145"/>
      <c r="I1476" s="1145"/>
      <c r="J1476" s="249"/>
      <c r="K1476" s="34"/>
      <c r="L1476" s="679"/>
    </row>
    <row r="1477" spans="1:12">
      <c r="A1477" s="47"/>
      <c r="B1477" s="20"/>
      <c r="C1477" s="20"/>
      <c r="D1477" s="20"/>
      <c r="E1477" s="202"/>
      <c r="F1477" s="256"/>
      <c r="G1477" s="279"/>
      <c r="H1477" s="1145"/>
      <c r="I1477" s="1145"/>
      <c r="J1477" s="249"/>
      <c r="K1477" s="34"/>
      <c r="L1477" s="679"/>
    </row>
    <row r="1478" spans="1:12">
      <c r="A1478" s="47"/>
      <c r="B1478" s="20"/>
      <c r="C1478" s="20"/>
      <c r="D1478" s="20"/>
      <c r="E1478" s="202"/>
      <c r="F1478" s="256"/>
      <c r="G1478" s="279"/>
      <c r="H1478" s="1145"/>
      <c r="I1478" s="1145"/>
      <c r="J1478" s="249"/>
      <c r="K1478" s="34"/>
      <c r="L1478" s="679"/>
    </row>
    <row r="1479" spans="1:12">
      <c r="A1479" s="47"/>
      <c r="B1479" s="20"/>
      <c r="C1479" s="20"/>
      <c r="D1479" s="20"/>
      <c r="E1479" s="202"/>
      <c r="F1479" s="256"/>
      <c r="G1479" s="279"/>
      <c r="H1479" s="1145"/>
      <c r="I1479" s="1145"/>
      <c r="J1479" s="249"/>
      <c r="K1479" s="34"/>
      <c r="L1479" s="679"/>
    </row>
    <row r="1480" spans="1:12">
      <c r="A1480" s="47"/>
      <c r="B1480" s="20"/>
      <c r="C1480" s="20"/>
      <c r="D1480" s="20"/>
      <c r="E1480" s="202"/>
      <c r="F1480" s="256"/>
      <c r="G1480" s="279"/>
      <c r="H1480" s="1145"/>
      <c r="I1480" s="1145"/>
      <c r="J1480" s="249"/>
      <c r="K1480" s="34"/>
      <c r="L1480" s="679"/>
    </row>
    <row r="1481" spans="1:12">
      <c r="A1481" s="47"/>
      <c r="B1481" s="20"/>
      <c r="C1481" s="20"/>
      <c r="D1481" s="20"/>
      <c r="E1481" s="906"/>
      <c r="F1481" s="256"/>
      <c r="G1481" s="733"/>
      <c r="H1481" s="1145"/>
      <c r="I1481" s="1145"/>
      <c r="J1481" s="804"/>
      <c r="K1481" s="247"/>
      <c r="L1481" s="679"/>
    </row>
    <row r="1482" spans="1:12">
      <c r="A1482" s="47"/>
      <c r="B1482" s="20"/>
      <c r="C1482" s="20"/>
      <c r="D1482" s="20"/>
      <c r="E1482" s="501"/>
      <c r="F1482" s="569"/>
      <c r="G1482" s="738"/>
      <c r="H1482" s="492"/>
      <c r="I1482" s="492"/>
      <c r="J1482" s="492"/>
      <c r="K1482" s="503"/>
      <c r="L1482" s="679"/>
    </row>
    <row r="1483" spans="1:12">
      <c r="A1483" s="47"/>
      <c r="B1483" s="20"/>
      <c r="C1483" s="20"/>
      <c r="D1483" s="20"/>
      <c r="E1483" s="501"/>
      <c r="F1483" s="569"/>
      <c r="G1483" s="738"/>
      <c r="H1483" s="492"/>
      <c r="I1483" s="492"/>
      <c r="J1483" s="492"/>
      <c r="K1483" s="503"/>
      <c r="L1483" s="679"/>
    </row>
    <row r="1484" spans="1:12">
      <c r="A1484" s="17"/>
      <c r="B1484" s="47"/>
      <c r="C1484" s="47"/>
      <c r="D1484" s="47"/>
      <c r="E1484" s="202"/>
      <c r="F1484" s="428"/>
      <c r="G1484" s="741"/>
      <c r="H1484" s="428"/>
      <c r="I1484" s="428"/>
      <c r="J1484" s="428"/>
      <c r="K1484" s="429"/>
      <c r="L1484" s="679"/>
    </row>
    <row r="1485" spans="1:12" ht="40.5" customHeight="1">
      <c r="A1485" s="47"/>
      <c r="B1485" s="47"/>
      <c r="C1485" s="47"/>
      <c r="D1485" s="47"/>
      <c r="E1485" s="202"/>
      <c r="F1485" s="428"/>
      <c r="G1485" s="741"/>
      <c r="H1485" s="428"/>
      <c r="I1485" s="428"/>
      <c r="J1485" s="428"/>
      <c r="K1485" s="429"/>
      <c r="L1485" s="679"/>
    </row>
    <row r="1486" spans="1:12" ht="27" customHeight="1">
      <c r="A1486" s="47"/>
      <c r="B1486" s="47"/>
      <c r="C1486" s="47"/>
      <c r="D1486" s="47"/>
      <c r="E1486" s="202"/>
      <c r="F1486" s="256"/>
      <c r="G1486" s="421"/>
      <c r="H1486" s="249"/>
      <c r="I1486" s="491"/>
      <c r="J1486" s="249"/>
      <c r="K1486" s="34"/>
      <c r="L1486" s="679"/>
    </row>
    <row r="1487" spans="1:12">
      <c r="A1487" s="47"/>
      <c r="B1487" s="47"/>
      <c r="C1487" s="47"/>
      <c r="D1487" s="47"/>
      <c r="E1487" s="202"/>
      <c r="F1487" s="256"/>
      <c r="G1487" s="421"/>
      <c r="H1487" s="249"/>
      <c r="I1487" s="491"/>
      <c r="J1487" s="249"/>
      <c r="K1487" s="34"/>
      <c r="L1487" s="679"/>
    </row>
    <row r="1488" spans="1:12">
      <c r="A1488" s="47"/>
      <c r="B1488" s="47"/>
      <c r="C1488" s="47"/>
      <c r="D1488" s="47"/>
      <c r="E1488" s="491"/>
      <c r="F1488" s="256"/>
      <c r="G1488" s="421"/>
      <c r="H1488" s="249"/>
      <c r="I1488" s="491"/>
      <c r="J1488" s="249"/>
      <c r="K1488" s="34"/>
      <c r="L1488" s="679"/>
    </row>
    <row r="1489" spans="1:12" ht="15" customHeight="1">
      <c r="A1489" s="47"/>
      <c r="B1489" s="47"/>
      <c r="C1489" s="47"/>
      <c r="D1489" s="47"/>
      <c r="E1489" s="491"/>
      <c r="F1489" s="256"/>
      <c r="G1489" s="421"/>
      <c r="H1489" s="249"/>
      <c r="I1489" s="491"/>
      <c r="J1489" s="249"/>
      <c r="K1489" s="34"/>
      <c r="L1489" s="679"/>
    </row>
    <row r="1490" spans="1:12">
      <c r="A1490" s="47"/>
      <c r="B1490" s="47"/>
      <c r="C1490" s="47"/>
      <c r="D1490" s="47"/>
      <c r="E1490" s="1210"/>
      <c r="F1490" s="1210"/>
      <c r="G1490" s="1210"/>
      <c r="H1490" s="1210"/>
      <c r="I1490" s="1210"/>
      <c r="J1490" s="1210"/>
      <c r="K1490" s="1210"/>
      <c r="L1490" s="679"/>
    </row>
    <row r="1491" spans="1:12">
      <c r="A1491" s="47"/>
      <c r="B1491" s="47"/>
      <c r="C1491" s="47"/>
      <c r="D1491" s="47"/>
      <c r="E1491" s="1186"/>
      <c r="F1491" s="1186"/>
      <c r="G1491" s="1186"/>
      <c r="H1491" s="1186"/>
      <c r="I1491" s="1186"/>
      <c r="J1491" s="1186"/>
      <c r="K1491" s="1186"/>
      <c r="L1491" s="679"/>
    </row>
    <row r="1492" spans="1:12">
      <c r="A1492" s="47"/>
      <c r="B1492" s="20"/>
      <c r="C1492" s="20"/>
      <c r="D1492" s="20"/>
      <c r="E1492" s="283"/>
      <c r="F1492" s="569"/>
      <c r="G1492" s="421"/>
      <c r="H1492" s="250"/>
      <c r="I1492" s="250"/>
      <c r="J1492" s="249"/>
      <c r="K1492" s="34"/>
      <c r="L1492" s="679"/>
    </row>
    <row r="1493" spans="1:12">
      <c r="A1493" s="17"/>
      <c r="B1493" s="47"/>
      <c r="C1493" s="47"/>
      <c r="D1493" s="47"/>
      <c r="E1493" s="202"/>
      <c r="F1493" s="256"/>
      <c r="G1493" s="421"/>
      <c r="H1493" s="249"/>
      <c r="I1493" s="249"/>
      <c r="J1493" s="249"/>
      <c r="K1493" s="34"/>
      <c r="L1493" s="679"/>
    </row>
    <row r="1494" spans="1:12">
      <c r="A1494" s="47"/>
      <c r="B1494" s="47"/>
      <c r="C1494" s="47"/>
      <c r="D1494" s="47"/>
      <c r="E1494" s="491"/>
      <c r="F1494" s="256"/>
      <c r="G1494" s="421"/>
      <c r="H1494" s="1145"/>
      <c r="I1494" s="1145"/>
      <c r="J1494" s="491"/>
      <c r="K1494" s="34"/>
      <c r="L1494" s="679"/>
    </row>
    <row r="1495" spans="1:12">
      <c r="A1495" s="47"/>
      <c r="B1495" s="47"/>
      <c r="C1495" s="47"/>
      <c r="D1495" s="47"/>
      <c r="E1495" s="491"/>
      <c r="F1495" s="256"/>
      <c r="G1495" s="421"/>
      <c r="H1495" s="1145"/>
      <c r="I1495" s="1145"/>
      <c r="J1495" s="491"/>
      <c r="K1495" s="34"/>
      <c r="L1495" s="679"/>
    </row>
    <row r="1496" spans="1:12">
      <c r="A1496" s="47"/>
      <c r="B1496" s="47"/>
      <c r="C1496" s="47"/>
      <c r="D1496" s="47"/>
      <c r="E1496" s="202"/>
      <c r="F1496" s="256"/>
      <c r="G1496" s="421"/>
      <c r="H1496" s="250"/>
      <c r="I1496" s="491"/>
      <c r="J1496" s="249"/>
      <c r="K1496" s="34"/>
      <c r="L1496" s="679"/>
    </row>
    <row r="1497" spans="1:12" ht="26.25" customHeight="1">
      <c r="A1497" s="17"/>
      <c r="B1497" s="47"/>
      <c r="C1497" s="47"/>
      <c r="D1497" s="47"/>
      <c r="E1497" s="202"/>
      <c r="F1497" s="428"/>
      <c r="G1497" s="741"/>
      <c r="H1497" s="428"/>
      <c r="I1497" s="428"/>
      <c r="J1497" s="428"/>
      <c r="K1497" s="429"/>
      <c r="L1497" s="679"/>
    </row>
    <row r="1498" spans="1:12">
      <c r="A1498" s="47"/>
      <c r="B1498" s="47"/>
      <c r="C1498" s="47"/>
      <c r="D1498" s="47"/>
      <c r="E1498" s="390"/>
      <c r="F1498" s="390"/>
      <c r="G1498" s="741"/>
      <c r="H1498" s="1145"/>
      <c r="I1498" s="1145"/>
      <c r="J1498" s="481"/>
      <c r="K1498" s="429"/>
      <c r="L1498" s="679"/>
    </row>
    <row r="1499" spans="1:12">
      <c r="A1499" s="47"/>
      <c r="B1499" s="47"/>
      <c r="C1499" s="47"/>
      <c r="D1499" s="47"/>
      <c r="E1499" s="390"/>
      <c r="F1499" s="783"/>
      <c r="G1499" s="776"/>
      <c r="H1499" s="783"/>
      <c r="I1499" s="783"/>
      <c r="J1499" s="783"/>
      <c r="K1499" s="919"/>
      <c r="L1499" s="679"/>
    </row>
    <row r="1500" spans="1:12" ht="27" customHeight="1">
      <c r="A1500" s="17"/>
      <c r="B1500" s="47"/>
      <c r="C1500" s="47"/>
      <c r="D1500" s="47"/>
      <c r="E1500" s="202"/>
      <c r="F1500" s="256"/>
      <c r="G1500" s="421"/>
      <c r="H1500" s="249"/>
      <c r="I1500" s="249"/>
      <c r="J1500" s="249"/>
      <c r="K1500" s="34"/>
      <c r="L1500" s="679"/>
    </row>
    <row r="1501" spans="1:12">
      <c r="A1501" s="38"/>
      <c r="B1501" s="47"/>
      <c r="C1501" s="47"/>
      <c r="D1501" s="47"/>
      <c r="E1501" s="202"/>
      <c r="F1501" s="256"/>
      <c r="G1501" s="421"/>
      <c r="H1501" s="249"/>
      <c r="I1501" s="249"/>
      <c r="J1501" s="249"/>
      <c r="K1501" s="34"/>
      <c r="L1501" s="679"/>
    </row>
    <row r="1502" spans="1:12">
      <c r="A1502" s="1209"/>
      <c r="B1502" s="1209"/>
      <c r="C1502" s="1209"/>
      <c r="D1502" s="1209"/>
      <c r="E1502" s="283"/>
      <c r="F1502" s="256"/>
      <c r="G1502" s="670"/>
      <c r="H1502" s="587"/>
      <c r="I1502" s="653"/>
      <c r="J1502" s="313"/>
      <c r="K1502" s="247"/>
      <c r="L1502" s="679"/>
    </row>
    <row r="1503" spans="1:12">
      <c r="A1503" s="47"/>
      <c r="B1503" s="47"/>
      <c r="C1503" s="47"/>
      <c r="D1503" s="47"/>
      <c r="E1503" s="390"/>
      <c r="F1503" s="783"/>
      <c r="G1503" s="776"/>
      <c r="H1503" s="783"/>
      <c r="I1503" s="783"/>
      <c r="J1503" s="783"/>
      <c r="K1503" s="919"/>
      <c r="L1503" s="679"/>
    </row>
    <row r="1504" spans="1:12">
      <c r="A1504" s="17"/>
      <c r="B1504" s="20"/>
      <c r="C1504" s="20"/>
      <c r="D1504" s="20"/>
      <c r="E1504" s="202"/>
      <c r="F1504" s="256"/>
      <c r="G1504" s="421"/>
      <c r="H1504" s="249"/>
      <c r="I1504" s="249"/>
      <c r="J1504" s="249"/>
      <c r="K1504" s="34"/>
      <c r="L1504" s="679"/>
    </row>
    <row r="1505" spans="1:17">
      <c r="A1505" s="1209"/>
      <c r="B1505" s="1209"/>
      <c r="C1505" s="1209"/>
      <c r="D1505" s="1209"/>
      <c r="E1505" s="1209"/>
      <c r="F1505" s="1209"/>
      <c r="G1505" s="1209"/>
      <c r="H1505" s="1209"/>
      <c r="I1505" s="1209"/>
      <c r="J1505" s="1209"/>
      <c r="K1505" s="1209"/>
      <c r="L1505" s="679"/>
    </row>
    <row r="1506" spans="1:17">
      <c r="A1506" s="20"/>
      <c r="B1506" s="20"/>
      <c r="C1506" s="20"/>
      <c r="D1506" s="20"/>
      <c r="E1506" s="202"/>
      <c r="F1506" s="256"/>
      <c r="G1506" s="421"/>
      <c r="H1506" s="249"/>
      <c r="I1506" s="249"/>
      <c r="J1506" s="249"/>
      <c r="K1506" s="34"/>
      <c r="L1506" s="679"/>
    </row>
    <row r="1507" spans="1:17">
      <c r="A1507" s="17"/>
      <c r="B1507" s="20"/>
      <c r="C1507" s="20"/>
      <c r="D1507" s="20"/>
      <c r="E1507" s="202"/>
      <c r="F1507" s="256"/>
      <c r="G1507" s="421"/>
      <c r="H1507" s="249"/>
      <c r="I1507" s="249"/>
      <c r="J1507" s="249"/>
      <c r="K1507" s="34"/>
      <c r="L1507" s="679"/>
    </row>
    <row r="1508" spans="1:17">
      <c r="A1508" s="17"/>
      <c r="B1508" s="20"/>
      <c r="C1508" s="20"/>
      <c r="D1508" s="20"/>
      <c r="E1508" s="202"/>
      <c r="F1508" s="256"/>
      <c r="G1508" s="421"/>
      <c r="H1508" s="491"/>
      <c r="I1508" s="249"/>
      <c r="J1508" s="249"/>
      <c r="K1508" s="34"/>
      <c r="L1508" s="679"/>
    </row>
    <row r="1509" spans="1:17">
      <c r="A1509" s="17"/>
      <c r="B1509" s="20"/>
      <c r="C1509" s="20"/>
      <c r="D1509" s="20"/>
      <c r="E1509" s="202"/>
      <c r="F1509" s="256"/>
      <c r="G1509" s="421"/>
      <c r="H1509" s="249"/>
      <c r="I1509" s="249"/>
      <c r="J1509" s="249"/>
      <c r="K1509" s="34"/>
      <c r="L1509" s="679"/>
    </row>
    <row r="1510" spans="1:17">
      <c r="A1510" s="17"/>
      <c r="B1510" s="20"/>
      <c r="C1510" s="20"/>
      <c r="D1510" s="20"/>
      <c r="E1510" s="202"/>
      <c r="F1510" s="256"/>
      <c r="G1510" s="421"/>
      <c r="H1510" s="249"/>
      <c r="I1510" s="249"/>
      <c r="J1510" s="249"/>
      <c r="K1510" s="34"/>
      <c r="L1510" s="679"/>
    </row>
    <row r="1511" spans="1:17">
      <c r="A1511" s="17"/>
      <c r="B1511" s="20"/>
      <c r="C1511" s="20"/>
      <c r="D1511" s="20"/>
      <c r="E1511" s="202"/>
      <c r="F1511" s="256"/>
      <c r="G1511" s="421"/>
      <c r="H1511" s="491"/>
      <c r="I1511" s="249"/>
      <c r="J1511" s="249"/>
      <c r="K1511" s="34"/>
      <c r="L1511" s="679"/>
    </row>
    <row r="1512" spans="1:17">
      <c r="A1512" s="17"/>
      <c r="B1512" s="20"/>
      <c r="C1512" s="20"/>
      <c r="D1512" s="20"/>
      <c r="E1512" s="202"/>
      <c r="F1512" s="256"/>
      <c r="G1512" s="421"/>
      <c r="H1512" s="249"/>
      <c r="I1512" s="249"/>
      <c r="J1512" s="249"/>
      <c r="K1512" s="34"/>
      <c r="L1512" s="679"/>
      <c r="M1512" s="974"/>
      <c r="N1512" s="102"/>
      <c r="O1512" s="102"/>
      <c r="P1512" s="102"/>
      <c r="Q1512" s="102"/>
    </row>
    <row r="1513" spans="1:17">
      <c r="A1513" s="17"/>
      <c r="B1513" s="20"/>
      <c r="C1513" s="20"/>
      <c r="D1513" s="20"/>
      <c r="E1513" s="202"/>
      <c r="F1513" s="256"/>
      <c r="G1513" s="421"/>
      <c r="H1513" s="249"/>
      <c r="I1513" s="249"/>
      <c r="J1513" s="249"/>
      <c r="K1513" s="34"/>
      <c r="L1513" s="679"/>
      <c r="M1513" s="974"/>
      <c r="N1513" s="102"/>
      <c r="O1513" s="102"/>
      <c r="P1513" s="102"/>
      <c r="Q1513" s="102"/>
    </row>
    <row r="1514" spans="1:17">
      <c r="A1514" s="17"/>
      <c r="B1514" s="20"/>
      <c r="C1514" s="20"/>
      <c r="D1514" s="20"/>
      <c r="E1514" s="202"/>
      <c r="F1514" s="256"/>
      <c r="G1514" s="421"/>
      <c r="H1514" s="491"/>
      <c r="I1514" s="249"/>
      <c r="J1514" s="249"/>
      <c r="K1514" s="34"/>
      <c r="L1514" s="679"/>
      <c r="M1514" s="974"/>
      <c r="N1514" s="102"/>
      <c r="O1514" s="102"/>
      <c r="P1514" s="102"/>
      <c r="Q1514" s="102"/>
    </row>
    <row r="1515" spans="1:17">
      <c r="A1515" s="17"/>
      <c r="B1515" s="20"/>
      <c r="C1515" s="20"/>
      <c r="D1515" s="20"/>
      <c r="E1515" s="202"/>
      <c r="F1515" s="256"/>
      <c r="G1515" s="421"/>
      <c r="H1515" s="249"/>
      <c r="I1515" s="249"/>
      <c r="J1515" s="249"/>
      <c r="K1515" s="34"/>
      <c r="L1515" s="679"/>
      <c r="M1515" s="974"/>
      <c r="N1515" s="102"/>
      <c r="O1515" s="102"/>
      <c r="P1515" s="102"/>
      <c r="Q1515" s="102"/>
    </row>
    <row r="1516" spans="1:17">
      <c r="A1516" s="17"/>
      <c r="B1516" s="84"/>
      <c r="C1516" s="84"/>
      <c r="D1516" s="84"/>
      <c r="E1516" s="459"/>
      <c r="F1516" s="213"/>
      <c r="G1516" s="770"/>
      <c r="H1516" s="215"/>
      <c r="I1516" s="215"/>
      <c r="J1516" s="215"/>
      <c r="K1516" s="217"/>
      <c r="L1516" s="679"/>
      <c r="M1516" s="974"/>
      <c r="N1516" s="102"/>
      <c r="O1516" s="102"/>
      <c r="P1516" s="102"/>
      <c r="Q1516" s="102"/>
    </row>
    <row r="1517" spans="1:17">
      <c r="A1517" s="17"/>
      <c r="B1517" s="84"/>
      <c r="C1517" s="84"/>
      <c r="D1517" s="84"/>
      <c r="E1517" s="459"/>
      <c r="F1517" s="256"/>
      <c r="G1517" s="770"/>
      <c r="H1517" s="491"/>
      <c r="I1517" s="215"/>
      <c r="J1517" s="249"/>
      <c r="K1517" s="217"/>
      <c r="L1517" s="679"/>
      <c r="M1517" s="974"/>
      <c r="N1517" s="102"/>
      <c r="O1517" s="102"/>
      <c r="P1517" s="102"/>
      <c r="Q1517" s="102"/>
    </row>
    <row r="1518" spans="1:17">
      <c r="A1518" s="17"/>
      <c r="B1518" s="20"/>
      <c r="C1518" s="20"/>
      <c r="D1518" s="20"/>
      <c r="E1518" s="202"/>
      <c r="F1518" s="256"/>
      <c r="G1518" s="421"/>
      <c r="H1518" s="249"/>
      <c r="I1518" s="249"/>
      <c r="J1518" s="249"/>
      <c r="K1518" s="34"/>
      <c r="L1518" s="679"/>
      <c r="M1518" s="974"/>
      <c r="N1518" s="102"/>
      <c r="O1518" s="102"/>
      <c r="P1518" s="102"/>
      <c r="Q1518" s="102"/>
    </row>
    <row r="1519" spans="1:17">
      <c r="A1519" s="21"/>
      <c r="B1519" s="13"/>
      <c r="C1519" s="13"/>
      <c r="D1519" s="13"/>
      <c r="E1519" s="202"/>
      <c r="F1519" s="256"/>
      <c r="G1519" s="421"/>
      <c r="H1519" s="249"/>
      <c r="I1519" s="249"/>
      <c r="J1519" s="249"/>
      <c r="K1519" s="34"/>
      <c r="L1519" s="679"/>
      <c r="M1519" s="974"/>
      <c r="N1519" s="102"/>
      <c r="O1519" s="102"/>
      <c r="P1519" s="102"/>
      <c r="Q1519" s="102"/>
    </row>
    <row r="1520" spans="1:17">
      <c r="A1520" s="21"/>
      <c r="B1520" s="13"/>
      <c r="C1520" s="13"/>
      <c r="D1520" s="13"/>
      <c r="E1520" s="202"/>
      <c r="F1520" s="256"/>
      <c r="G1520" s="421"/>
      <c r="H1520" s="249"/>
      <c r="I1520" s="249"/>
      <c r="J1520" s="249"/>
      <c r="K1520" s="34"/>
      <c r="L1520" s="679"/>
      <c r="M1520" s="974"/>
      <c r="N1520" s="102"/>
      <c r="O1520" s="102"/>
      <c r="P1520" s="102"/>
      <c r="Q1520" s="102"/>
    </row>
    <row r="1521" spans="1:17">
      <c r="A1521" s="21"/>
      <c r="B1521" s="13"/>
      <c r="C1521" s="13"/>
      <c r="D1521" s="13"/>
      <c r="E1521" s="202"/>
      <c r="F1521" s="256"/>
      <c r="G1521" s="421"/>
      <c r="H1521" s="491"/>
      <c r="I1521" s="249"/>
      <c r="J1521" s="249"/>
      <c r="K1521" s="34"/>
      <c r="L1521" s="679"/>
      <c r="M1521" s="974"/>
      <c r="N1521" s="102"/>
      <c r="O1521" s="102"/>
      <c r="P1521" s="102"/>
      <c r="Q1521" s="102"/>
    </row>
    <row r="1522" spans="1:17">
      <c r="A1522" s="21"/>
      <c r="B1522" s="13"/>
      <c r="C1522" s="13"/>
      <c r="D1522" s="13"/>
      <c r="E1522" s="202"/>
      <c r="F1522" s="783"/>
      <c r="G1522" s="776"/>
      <c r="H1522" s="783"/>
      <c r="I1522" s="783"/>
      <c r="J1522" s="783"/>
      <c r="K1522" s="919"/>
      <c r="L1522" s="679"/>
      <c r="M1522" s="974"/>
      <c r="N1522" s="102"/>
      <c r="O1522" s="102"/>
      <c r="P1522" s="102"/>
      <c r="Q1522" s="102"/>
    </row>
    <row r="1523" spans="1:17">
      <c r="E1523" s="783"/>
      <c r="F1523" s="783"/>
      <c r="G1523" s="776"/>
      <c r="H1523" s="783"/>
      <c r="I1523" s="783"/>
      <c r="J1523" s="783"/>
      <c r="K1523" s="919"/>
      <c r="L1523" s="679"/>
      <c r="M1523" s="974"/>
      <c r="N1523" s="102"/>
      <c r="O1523" s="102"/>
      <c r="P1523" s="102"/>
      <c r="Q1523" s="102"/>
    </row>
    <row r="1524" spans="1:17">
      <c r="A1524" s="2"/>
      <c r="B1524" s="1"/>
      <c r="C1524" s="1"/>
      <c r="D1524" s="1"/>
      <c r="E1524" s="505"/>
      <c r="F1524" s="805"/>
      <c r="G1524" s="806"/>
      <c r="H1524" s="761"/>
      <c r="I1524" s="761"/>
      <c r="J1524" s="762"/>
      <c r="K1524" s="763"/>
      <c r="L1524" s="679"/>
      <c r="M1524" s="974"/>
      <c r="N1524" s="102"/>
      <c r="O1524" s="102"/>
      <c r="P1524" s="102"/>
      <c r="Q1524" s="102"/>
    </row>
    <row r="1525" spans="1:17">
      <c r="E1525" s="783"/>
      <c r="F1525" s="783"/>
      <c r="G1525" s="776"/>
      <c r="H1525" s="783"/>
      <c r="I1525" s="783"/>
      <c r="J1525" s="783"/>
      <c r="K1525" s="919"/>
      <c r="L1525" s="679"/>
      <c r="M1525" s="974"/>
      <c r="N1525" s="102"/>
      <c r="O1525" s="102"/>
      <c r="P1525" s="102"/>
      <c r="Q1525" s="102"/>
    </row>
    <row r="1526" spans="1:17">
      <c r="E1526" s="783"/>
      <c r="F1526" s="783"/>
      <c r="G1526" s="776"/>
      <c r="H1526" s="783"/>
      <c r="I1526" s="783"/>
      <c r="J1526" s="783"/>
      <c r="K1526" s="919"/>
      <c r="L1526" s="679"/>
      <c r="M1526" s="974"/>
      <c r="N1526" s="102"/>
      <c r="O1526" s="102"/>
      <c r="P1526" s="102"/>
      <c r="Q1526" s="102"/>
    </row>
    <row r="1527" spans="1:17">
      <c r="E1527" s="783"/>
      <c r="F1527" s="783"/>
      <c r="G1527" s="776"/>
      <c r="H1527" s="783"/>
      <c r="I1527" s="783"/>
      <c r="J1527" s="783"/>
      <c r="K1527" s="919"/>
      <c r="L1527" s="679"/>
      <c r="M1527" s="974"/>
      <c r="N1527" s="102"/>
      <c r="O1527" s="102"/>
      <c r="P1527" s="102"/>
      <c r="Q1527" s="102"/>
    </row>
    <row r="1528" spans="1:17">
      <c r="A1528" s="5"/>
      <c r="B1528" s="6"/>
      <c r="C1528" s="6"/>
      <c r="D1528" s="6"/>
      <c r="E1528" s="783"/>
      <c r="F1528" s="783"/>
      <c r="G1528" s="776"/>
      <c r="H1528" s="783"/>
      <c r="I1528" s="783"/>
      <c r="J1528" s="783"/>
      <c r="K1528" s="919"/>
      <c r="L1528" s="679"/>
      <c r="M1528" s="974"/>
      <c r="N1528" s="102"/>
      <c r="O1528" s="102"/>
      <c r="P1528" s="102"/>
      <c r="Q1528" s="102"/>
    </row>
    <row r="1529" spans="1:17">
      <c r="E1529" s="783"/>
      <c r="F1529" s="783"/>
      <c r="G1529" s="776"/>
      <c r="H1529" s="783"/>
      <c r="I1529" s="783"/>
      <c r="J1529" s="783"/>
      <c r="K1529" s="919"/>
      <c r="L1529" s="679"/>
      <c r="M1529" s="974"/>
      <c r="N1529" s="102"/>
      <c r="O1529" s="102"/>
      <c r="P1529" s="102"/>
      <c r="Q1529" s="102"/>
    </row>
    <row r="1530" spans="1:17">
      <c r="E1530" s="783"/>
      <c r="F1530" s="783"/>
      <c r="G1530" s="776"/>
      <c r="H1530" s="783"/>
      <c r="I1530" s="783"/>
      <c r="J1530" s="783"/>
      <c r="K1530" s="919"/>
      <c r="L1530" s="679"/>
      <c r="M1530" s="974"/>
      <c r="N1530" s="102"/>
      <c r="O1530" s="102"/>
      <c r="P1530" s="102"/>
      <c r="Q1530" s="102"/>
    </row>
    <row r="1531" spans="1:17">
      <c r="E1531" s="783"/>
      <c r="F1531" s="783"/>
      <c r="G1531" s="776"/>
      <c r="H1531" s="783"/>
      <c r="I1531" s="783"/>
      <c r="J1531" s="783"/>
      <c r="K1531" s="919"/>
      <c r="L1531" s="679"/>
      <c r="M1531" s="974"/>
      <c r="N1531" s="102"/>
      <c r="O1531" s="102"/>
      <c r="P1531" s="102"/>
      <c r="Q1531" s="102"/>
    </row>
    <row r="1532" spans="1:17">
      <c r="E1532" s="783"/>
      <c r="F1532" s="783"/>
      <c r="G1532" s="776"/>
      <c r="H1532" s="783"/>
      <c r="I1532" s="783"/>
      <c r="J1532" s="783"/>
      <c r="K1532" s="919"/>
      <c r="L1532" s="679"/>
      <c r="M1532" s="974"/>
      <c r="N1532" s="102"/>
      <c r="O1532" s="102"/>
      <c r="P1532" s="102"/>
      <c r="Q1532" s="102"/>
    </row>
    <row r="1533" spans="1:17">
      <c r="E1533" s="783"/>
      <c r="F1533" s="783"/>
      <c r="G1533" s="776"/>
      <c r="H1533" s="783"/>
      <c r="I1533" s="783"/>
      <c r="J1533" s="783"/>
      <c r="K1533" s="919"/>
      <c r="L1533" s="679"/>
      <c r="M1533" s="974"/>
      <c r="N1533" s="102"/>
      <c r="O1533" s="102"/>
      <c r="P1533" s="102"/>
      <c r="Q1533" s="102"/>
    </row>
    <row r="1534" spans="1:17">
      <c r="E1534" s="783"/>
      <c r="F1534" s="783"/>
      <c r="G1534" s="776"/>
      <c r="H1534" s="783"/>
      <c r="I1534" s="783"/>
      <c r="J1534" s="783"/>
      <c r="K1534" s="919"/>
      <c r="L1534" s="679"/>
      <c r="M1534" s="974"/>
      <c r="N1534" s="102"/>
      <c r="O1534" s="102"/>
      <c r="P1534" s="102"/>
      <c r="Q1534" s="102"/>
    </row>
    <row r="1535" spans="1:17">
      <c r="E1535" s="783"/>
      <c r="F1535" s="783"/>
      <c r="G1535" s="776"/>
      <c r="H1535" s="783"/>
      <c r="I1535" s="783"/>
      <c r="J1535" s="783"/>
      <c r="K1535" s="919"/>
      <c r="L1535" s="679"/>
      <c r="M1535" s="974"/>
      <c r="N1535" s="102"/>
      <c r="O1535" s="102"/>
      <c r="P1535" s="102"/>
      <c r="Q1535" s="102"/>
    </row>
    <row r="1536" spans="1:17">
      <c r="E1536" s="783"/>
      <c r="F1536" s="783"/>
      <c r="G1536" s="776"/>
      <c r="H1536" s="783"/>
      <c r="I1536" s="783"/>
      <c r="J1536" s="783"/>
      <c r="K1536" s="919"/>
      <c r="L1536" s="679"/>
      <c r="M1536" s="974"/>
      <c r="N1536" s="102"/>
      <c r="O1536" s="102"/>
      <c r="P1536" s="102"/>
      <c r="Q1536" s="102"/>
    </row>
    <row r="1537" spans="5:17">
      <c r="E1537" s="783"/>
      <c r="F1537" s="783"/>
      <c r="G1537" s="776"/>
      <c r="H1537" s="783"/>
      <c r="I1537" s="783"/>
      <c r="J1537" s="783"/>
      <c r="K1537" s="919"/>
      <c r="L1537" s="679"/>
      <c r="M1537" s="974"/>
      <c r="N1537" s="102"/>
      <c r="O1537" s="102"/>
      <c r="P1537" s="102"/>
      <c r="Q1537" s="102"/>
    </row>
    <row r="1538" spans="5:17">
      <c r="E1538" s="783"/>
      <c r="F1538" s="783"/>
      <c r="G1538" s="776"/>
      <c r="H1538" s="783"/>
      <c r="I1538" s="783"/>
      <c r="J1538" s="783"/>
      <c r="K1538" s="919"/>
      <c r="L1538" s="679"/>
      <c r="M1538" s="974"/>
      <c r="N1538" s="102"/>
      <c r="O1538" s="102"/>
      <c r="P1538" s="102"/>
      <c r="Q1538" s="102"/>
    </row>
    <row r="1539" spans="5:17">
      <c r="E1539" s="783"/>
      <c r="F1539" s="783"/>
      <c r="G1539" s="776"/>
      <c r="H1539" s="783"/>
      <c r="I1539" s="783"/>
      <c r="J1539" s="783"/>
      <c r="K1539" s="919"/>
      <c r="L1539" s="679"/>
      <c r="M1539" s="974"/>
      <c r="N1539" s="102"/>
      <c r="O1539" s="102"/>
      <c r="P1539" s="102"/>
      <c r="Q1539" s="102"/>
    </row>
    <row r="1540" spans="5:17">
      <c r="E1540" s="783"/>
      <c r="F1540" s="783"/>
      <c r="G1540" s="776"/>
      <c r="H1540" s="783"/>
      <c r="I1540" s="783"/>
      <c r="J1540" s="783"/>
      <c r="K1540" s="919"/>
      <c r="L1540" s="679"/>
      <c r="M1540" s="974"/>
      <c r="N1540" s="102"/>
      <c r="O1540" s="102"/>
      <c r="P1540" s="102"/>
      <c r="Q1540" s="102"/>
    </row>
    <row r="1541" spans="5:17">
      <c r="E1541" s="783"/>
      <c r="F1541" s="783"/>
      <c r="G1541" s="776"/>
      <c r="H1541" s="783"/>
      <c r="I1541" s="783"/>
      <c r="J1541" s="783"/>
      <c r="K1541" s="919"/>
      <c r="L1541" s="679"/>
      <c r="M1541" s="974"/>
      <c r="N1541" s="102"/>
      <c r="O1541" s="102"/>
      <c r="P1541" s="102"/>
      <c r="Q1541" s="102"/>
    </row>
    <row r="1542" spans="5:17">
      <c r="E1542" s="783"/>
      <c r="F1542" s="783"/>
      <c r="G1542" s="776"/>
      <c r="H1542" s="783"/>
      <c r="I1542" s="783"/>
      <c r="J1542" s="783"/>
      <c r="K1542" s="919"/>
      <c r="L1542" s="679"/>
      <c r="M1542" s="974"/>
      <c r="N1542" s="102"/>
      <c r="O1542" s="102"/>
      <c r="P1542" s="102"/>
      <c r="Q1542" s="102"/>
    </row>
    <row r="1543" spans="5:17">
      <c r="E1543" s="783"/>
      <c r="F1543" s="783"/>
      <c r="G1543" s="776"/>
      <c r="H1543" s="783"/>
      <c r="I1543" s="783"/>
      <c r="J1543" s="783"/>
      <c r="K1543" s="919"/>
      <c r="L1543" s="679"/>
      <c r="M1543" s="974"/>
      <c r="N1543" s="102"/>
      <c r="O1543" s="102"/>
      <c r="P1543" s="102"/>
      <c r="Q1543" s="102"/>
    </row>
    <row r="1544" spans="5:17">
      <c r="E1544" s="783"/>
      <c r="F1544" s="783"/>
      <c r="G1544" s="776"/>
      <c r="H1544" s="783"/>
      <c r="I1544" s="783"/>
      <c r="J1544" s="783"/>
      <c r="K1544" s="919"/>
      <c r="L1544" s="679"/>
      <c r="M1544" s="974"/>
      <c r="N1544" s="102"/>
      <c r="O1544" s="102"/>
      <c r="P1544" s="102"/>
      <c r="Q1544" s="102"/>
    </row>
    <row r="1545" spans="5:17">
      <c r="E1545" s="783"/>
      <c r="F1545" s="783"/>
      <c r="G1545" s="776"/>
      <c r="H1545" s="783"/>
      <c r="I1545" s="783"/>
      <c r="J1545" s="783"/>
      <c r="K1545" s="919"/>
      <c r="L1545" s="679"/>
      <c r="M1545" s="974"/>
      <c r="N1545" s="102"/>
      <c r="O1545" s="102"/>
      <c r="P1545" s="102"/>
      <c r="Q1545" s="102"/>
    </row>
    <row r="1546" spans="5:17">
      <c r="E1546" s="783"/>
      <c r="F1546" s="783"/>
      <c r="G1546" s="776"/>
      <c r="H1546" s="783"/>
      <c r="I1546" s="783"/>
      <c r="J1546" s="783"/>
      <c r="K1546" s="919"/>
      <c r="L1546" s="679"/>
      <c r="M1546" s="974"/>
      <c r="N1546" s="102"/>
      <c r="O1546" s="102"/>
      <c r="P1546" s="102"/>
      <c r="Q1546" s="102"/>
    </row>
    <row r="1547" spans="5:17">
      <c r="E1547" s="783"/>
      <c r="F1547" s="783"/>
      <c r="G1547" s="776"/>
      <c r="H1547" s="783"/>
      <c r="I1547" s="783"/>
      <c r="J1547" s="783"/>
      <c r="K1547" s="919"/>
      <c r="L1547" s="679"/>
      <c r="M1547" s="974"/>
      <c r="N1547" s="102"/>
      <c r="O1547" s="102"/>
      <c r="P1547" s="102"/>
      <c r="Q1547" s="102"/>
    </row>
    <row r="1548" spans="5:17">
      <c r="E1548" s="783"/>
      <c r="F1548" s="783"/>
      <c r="G1548" s="776"/>
      <c r="H1548" s="783"/>
      <c r="I1548" s="783"/>
      <c r="J1548" s="783"/>
      <c r="K1548" s="919"/>
      <c r="L1548" s="679"/>
      <c r="M1548" s="974"/>
      <c r="N1548" s="102"/>
      <c r="O1548" s="102"/>
      <c r="P1548" s="102"/>
      <c r="Q1548" s="102"/>
    </row>
    <row r="1549" spans="5:17">
      <c r="E1549" s="783"/>
      <c r="F1549" s="783"/>
      <c r="G1549" s="776"/>
      <c r="H1549" s="783"/>
      <c r="I1549" s="783"/>
      <c r="J1549" s="783"/>
      <c r="K1549" s="919"/>
      <c r="L1549" s="679"/>
      <c r="M1549" s="974"/>
      <c r="N1549" s="102"/>
      <c r="O1549" s="102"/>
      <c r="P1549" s="102"/>
      <c r="Q1549" s="102"/>
    </row>
    <row r="1550" spans="5:17">
      <c r="E1550" s="783"/>
      <c r="F1550" s="783"/>
      <c r="G1550" s="776"/>
      <c r="H1550" s="783"/>
      <c r="I1550" s="783"/>
      <c r="J1550" s="783"/>
      <c r="K1550" s="919"/>
      <c r="L1550" s="679"/>
      <c r="M1550" s="974"/>
      <c r="N1550" s="102"/>
      <c r="O1550" s="102"/>
      <c r="P1550" s="102"/>
      <c r="Q1550" s="102"/>
    </row>
    <row r="1551" spans="5:17">
      <c r="E1551" s="783"/>
      <c r="F1551" s="783"/>
      <c r="G1551" s="776"/>
      <c r="H1551" s="783"/>
      <c r="I1551" s="783"/>
      <c r="J1551" s="783"/>
      <c r="K1551" s="919"/>
      <c r="L1551" s="679"/>
      <c r="M1551" s="974"/>
      <c r="N1551" s="102"/>
      <c r="O1551" s="102"/>
      <c r="P1551" s="102"/>
      <c r="Q1551" s="102"/>
    </row>
    <row r="1552" spans="5:17">
      <c r="E1552" s="783"/>
      <c r="F1552" s="783"/>
      <c r="G1552" s="776"/>
      <c r="H1552" s="783"/>
      <c r="I1552" s="783"/>
      <c r="J1552" s="783"/>
      <c r="K1552" s="919"/>
      <c r="L1552" s="679"/>
      <c r="M1552" s="974"/>
      <c r="N1552" s="102"/>
      <c r="O1552" s="102"/>
      <c r="P1552" s="102"/>
      <c r="Q1552" s="102"/>
    </row>
    <row r="1553" spans="5:11">
      <c r="E1553" s="783"/>
      <c r="F1553" s="783"/>
      <c r="G1553" s="776"/>
      <c r="H1553" s="783"/>
      <c r="I1553" s="783"/>
      <c r="J1553" s="783"/>
      <c r="K1553" s="919"/>
    </row>
    <row r="1554" spans="5:11">
      <c r="E1554" s="783"/>
      <c r="F1554" s="783"/>
      <c r="G1554" s="776"/>
      <c r="H1554" s="783"/>
      <c r="I1554" s="783"/>
      <c r="J1554" s="783"/>
      <c r="K1554" s="919"/>
    </row>
    <row r="1555" spans="5:11">
      <c r="E1555" s="783"/>
      <c r="F1555" s="783"/>
      <c r="G1555" s="776"/>
      <c r="H1555" s="783"/>
      <c r="I1555" s="783"/>
      <c r="J1555" s="783"/>
      <c r="K1555" s="919"/>
    </row>
    <row r="1556" spans="5:11">
      <c r="E1556" s="783"/>
      <c r="F1556" s="783"/>
      <c r="G1556" s="776"/>
      <c r="H1556" s="783"/>
      <c r="I1556" s="783"/>
      <c r="J1556" s="783"/>
      <c r="K1556" s="919"/>
    </row>
    <row r="1557" spans="5:11">
      <c r="E1557" s="783"/>
      <c r="F1557" s="783"/>
      <c r="G1557" s="776"/>
      <c r="H1557" s="783"/>
      <c r="I1557" s="783"/>
      <c r="J1557" s="783"/>
      <c r="K1557" s="919"/>
    </row>
  </sheetData>
  <sheetProtection algorithmName="SHA-512" hashValue="dhU3DZWc4juPACMNwNk2hTHenaqYdA5f4zJXcOF3oYysFwK/HGzpJJudcEf31sZjLW9y/Aq3pndvHzPEG0vKkQ==" saltValue="xp+bUZ2oJBPGIhvNEFddSA==" spinCount="100000" sheet="1" selectLockedCells="1"/>
  <mergeCells count="356">
    <mergeCell ref="H742:I742"/>
    <mergeCell ref="H1118:I1118"/>
    <mergeCell ref="H1119:I1119"/>
    <mergeCell ref="H1120:I1120"/>
    <mergeCell ref="H1121:I1121"/>
    <mergeCell ref="L22:M22"/>
    <mergeCell ref="A694:D694"/>
    <mergeCell ref="H935:I935"/>
    <mergeCell ref="A941:D941"/>
    <mergeCell ref="H941:I941"/>
    <mergeCell ref="A942:D942"/>
    <mergeCell ref="A852:D852"/>
    <mergeCell ref="A744:D744"/>
    <mergeCell ref="A982:D982"/>
    <mergeCell ref="A947:D947"/>
    <mergeCell ref="A733:D733"/>
    <mergeCell ref="H749:I749"/>
    <mergeCell ref="H750:I750"/>
    <mergeCell ref="H751:I751"/>
    <mergeCell ref="H752:I752"/>
    <mergeCell ref="H760:I760"/>
    <mergeCell ref="H761:I761"/>
    <mergeCell ref="H764:I764"/>
    <mergeCell ref="H783:I783"/>
    <mergeCell ref="H784:I784"/>
    <mergeCell ref="H1299:I1299"/>
    <mergeCell ref="H1322:I1322"/>
    <mergeCell ref="H1317:I1317"/>
    <mergeCell ref="H1307:I1307"/>
    <mergeCell ref="H743:I743"/>
    <mergeCell ref="H1469:I1469"/>
    <mergeCell ref="H1470:I1470"/>
    <mergeCell ref="A1420:D1420"/>
    <mergeCell ref="A1423:D1423"/>
    <mergeCell ref="A1422:D1422"/>
    <mergeCell ref="A1432:D1432"/>
    <mergeCell ref="A1442:D1442"/>
    <mergeCell ref="H1423:I1423"/>
    <mergeCell ref="H1422:I1422"/>
    <mergeCell ref="H1421:I1421"/>
    <mergeCell ref="H1420:I1420"/>
    <mergeCell ref="H1457:I1457"/>
    <mergeCell ref="H1461:I1461"/>
    <mergeCell ref="H1462:I1462"/>
    <mergeCell ref="H1430:I1430"/>
    <mergeCell ref="H1445:I1445"/>
    <mergeCell ref="A1446:D1446"/>
    <mergeCell ref="H1468:I1468"/>
    <mergeCell ref="H1114:I1114"/>
    <mergeCell ref="H1308:I1308"/>
    <mergeCell ref="A1313:D1313"/>
    <mergeCell ref="A1233:D1233"/>
    <mergeCell ref="H1300:I1300"/>
    <mergeCell ref="H1318:I1318"/>
    <mergeCell ref="H1088:I1088"/>
    <mergeCell ref="H1101:I1101"/>
    <mergeCell ref="H1313:I1313"/>
    <mergeCell ref="A1202:D1202"/>
    <mergeCell ref="A1126:D1126"/>
    <mergeCell ref="H1446:I1446"/>
    <mergeCell ref="H1438:I1438"/>
    <mergeCell ref="H1386:I1386"/>
    <mergeCell ref="H1323:I1323"/>
    <mergeCell ref="A1377:D1377"/>
    <mergeCell ref="A1238:D1238"/>
    <mergeCell ref="E1244:K1244"/>
    <mergeCell ref="E1245:K1245"/>
    <mergeCell ref="E1246:K1246"/>
    <mergeCell ref="E1247:K1247"/>
    <mergeCell ref="A1253:D1253"/>
    <mergeCell ref="A1250:D1250"/>
    <mergeCell ref="A1288:D1288"/>
    <mergeCell ref="A1299:D1299"/>
    <mergeCell ref="A1502:D1502"/>
    <mergeCell ref="A946:D946"/>
    <mergeCell ref="H946:I946"/>
    <mergeCell ref="H1471:I1471"/>
    <mergeCell ref="H1458:I1458"/>
    <mergeCell ref="H1459:I1459"/>
    <mergeCell ref="H1460:I1460"/>
    <mergeCell ref="H1463:I1463"/>
    <mergeCell ref="H1464:I1464"/>
    <mergeCell ref="H1465:I1465"/>
    <mergeCell ref="H1466:I1466"/>
    <mergeCell ref="H1388:I1388"/>
    <mergeCell ref="H1389:I1389"/>
    <mergeCell ref="H1390:I1390"/>
    <mergeCell ref="H1391:I1391"/>
    <mergeCell ref="H1392:I1392"/>
    <mergeCell ref="H1431:I1431"/>
    <mergeCell ref="A1356:D1356"/>
    <mergeCell ref="H1495:I1495"/>
    <mergeCell ref="H1030:I1030"/>
    <mergeCell ref="H1316:I1316"/>
    <mergeCell ref="H1311:I1311"/>
    <mergeCell ref="H1304:I1304"/>
    <mergeCell ref="H1303:I1303"/>
    <mergeCell ref="A1505:K1505"/>
    <mergeCell ref="H1450:I1450"/>
    <mergeCell ref="H1447:I1447"/>
    <mergeCell ref="H1448:I1448"/>
    <mergeCell ref="H1449:I1449"/>
    <mergeCell ref="H1437:I1437"/>
    <mergeCell ref="H1436:I1436"/>
    <mergeCell ref="H1435:I1435"/>
    <mergeCell ref="H1432:I1432"/>
    <mergeCell ref="H1472:I1472"/>
    <mergeCell ref="H1473:I1473"/>
    <mergeCell ref="H1474:I1474"/>
    <mergeCell ref="H1475:I1475"/>
    <mergeCell ref="H1476:I1476"/>
    <mergeCell ref="H1477:I1477"/>
    <mergeCell ref="H1478:I1478"/>
    <mergeCell ref="H1479:I1479"/>
    <mergeCell ref="H1480:I1480"/>
    <mergeCell ref="H1481:I1481"/>
    <mergeCell ref="H1467:I1467"/>
    <mergeCell ref="E1490:K1490"/>
    <mergeCell ref="E1491:K1491"/>
    <mergeCell ref="H1498:I1498"/>
    <mergeCell ref="H1494:I1494"/>
    <mergeCell ref="H768:I768"/>
    <mergeCell ref="A929:D929"/>
    <mergeCell ref="A928:D928"/>
    <mergeCell ref="H928:I928"/>
    <mergeCell ref="A930:D930"/>
    <mergeCell ref="A935:D935"/>
    <mergeCell ref="H1387:I1387"/>
    <mergeCell ref="H1092:I1092"/>
    <mergeCell ref="H1093:I1093"/>
    <mergeCell ref="H1104:I1104"/>
    <mergeCell ref="H1109:I1109"/>
    <mergeCell ref="H1029:I1029"/>
    <mergeCell ref="H1110:I1110"/>
    <mergeCell ref="H1111:I1111"/>
    <mergeCell ref="H1099:I1099"/>
    <mergeCell ref="H1100:I1100"/>
    <mergeCell ref="H1083:I1083"/>
    <mergeCell ref="H1084:I1084"/>
    <mergeCell ref="H1087:I1087"/>
    <mergeCell ref="H1089:I1089"/>
    <mergeCell ref="H1321:I1321"/>
    <mergeCell ref="H1320:I1320"/>
    <mergeCell ref="H1319:I1319"/>
    <mergeCell ref="H1312:I1312"/>
    <mergeCell ref="J946:J947"/>
    <mergeCell ref="H947:I947"/>
    <mergeCell ref="A778:D778"/>
    <mergeCell ref="H806:I806"/>
    <mergeCell ref="H769:I769"/>
    <mergeCell ref="H793:I793"/>
    <mergeCell ref="H890:I890"/>
    <mergeCell ref="H891:I891"/>
    <mergeCell ref="H892:I892"/>
    <mergeCell ref="H893:I893"/>
    <mergeCell ref="H894:I894"/>
    <mergeCell ref="H889:I889"/>
    <mergeCell ref="H774:I774"/>
    <mergeCell ref="H777:I777"/>
    <mergeCell ref="H778:I778"/>
    <mergeCell ref="H781:I781"/>
    <mergeCell ref="A873:D873"/>
    <mergeCell ref="H785:I785"/>
    <mergeCell ref="H786:I786"/>
    <mergeCell ref="H770:I770"/>
    <mergeCell ref="A792:D792"/>
    <mergeCell ref="A808:D808"/>
    <mergeCell ref="A936:D936"/>
    <mergeCell ref="H895:I895"/>
    <mergeCell ref="A12:K14"/>
    <mergeCell ref="A16:K17"/>
    <mergeCell ref="A598:D598"/>
    <mergeCell ref="H271:I279"/>
    <mergeCell ref="H283:I286"/>
    <mergeCell ref="H290:I292"/>
    <mergeCell ref="H301:I301"/>
    <mergeCell ref="H250:I250"/>
    <mergeCell ref="H259:I259"/>
    <mergeCell ref="H22:I22"/>
    <mergeCell ref="J22:K22"/>
    <mergeCell ref="H184:I191"/>
    <mergeCell ref="H196:I199"/>
    <mergeCell ref="H219:I227"/>
    <mergeCell ref="H231:I234"/>
    <mergeCell ref="A57:D57"/>
    <mergeCell ref="A317:D317"/>
    <mergeCell ref="H412:I412"/>
    <mergeCell ref="H422:I422"/>
    <mergeCell ref="A423:D423"/>
    <mergeCell ref="H490:I490"/>
    <mergeCell ref="A215:D215"/>
    <mergeCell ref="A260:D260"/>
    <mergeCell ref="H462:I464"/>
    <mergeCell ref="H744:I744"/>
    <mergeCell ref="H882:I882"/>
    <mergeCell ref="H807:I807"/>
    <mergeCell ref="H808:I808"/>
    <mergeCell ref="H811:I811"/>
    <mergeCell ref="H812:I812"/>
    <mergeCell ref="H813:I813"/>
    <mergeCell ref="H756:I756"/>
    <mergeCell ref="H757:I757"/>
    <mergeCell ref="H792:I792"/>
    <mergeCell ref="H782:I782"/>
    <mergeCell ref="H798:I798"/>
    <mergeCell ref="H799:I799"/>
    <mergeCell ref="H802:I802"/>
    <mergeCell ref="H803:I803"/>
    <mergeCell ref="H815:I815"/>
    <mergeCell ref="H816:I816"/>
    <mergeCell ref="H817:I817"/>
    <mergeCell ref="H818:I818"/>
    <mergeCell ref="H880:I880"/>
    <mergeCell ref="H881:I881"/>
    <mergeCell ref="H773:I773"/>
    <mergeCell ref="H814:I814"/>
    <mergeCell ref="H765:I765"/>
    <mergeCell ref="H1078:I1078"/>
    <mergeCell ref="H1081:I1081"/>
    <mergeCell ref="H1031:I1031"/>
    <mergeCell ref="H1032:I1032"/>
    <mergeCell ref="H1048:K1048"/>
    <mergeCell ref="H1020:I1020"/>
    <mergeCell ref="H1021:I1021"/>
    <mergeCell ref="H1022:I1022"/>
    <mergeCell ref="H988:I988"/>
    <mergeCell ref="H1026:I1026"/>
    <mergeCell ref="H1024:I1024"/>
    <mergeCell ref="H1025:I1025"/>
    <mergeCell ref="H1033:I1033"/>
    <mergeCell ref="H1045:I1045"/>
    <mergeCell ref="E1041:K1041"/>
    <mergeCell ref="E1042:K1042"/>
    <mergeCell ref="H1015:I1015"/>
    <mergeCell ref="H1023:I1023"/>
    <mergeCell ref="H1027:I1027"/>
    <mergeCell ref="H1028:I1028"/>
    <mergeCell ref="A1004:K1004"/>
    <mergeCell ref="H1009:I1009"/>
    <mergeCell ref="H1018:I1018"/>
    <mergeCell ref="H1016:I1016"/>
    <mergeCell ref="A582:D582"/>
    <mergeCell ref="E699:K699"/>
    <mergeCell ref="E700:K700"/>
    <mergeCell ref="E720:K720"/>
    <mergeCell ref="E721:K721"/>
    <mergeCell ref="H734:I734"/>
    <mergeCell ref="A731:D731"/>
    <mergeCell ref="H731:I731"/>
    <mergeCell ref="H732:I732"/>
    <mergeCell ref="H733:I733"/>
    <mergeCell ref="E722:K722"/>
    <mergeCell ref="A724:K724"/>
    <mergeCell ref="A734:D734"/>
    <mergeCell ref="A135:D135"/>
    <mergeCell ref="E642:K642"/>
    <mergeCell ref="E643:K643"/>
    <mergeCell ref="E698:K698"/>
    <mergeCell ref="A639:D639"/>
    <mergeCell ref="H585:I590"/>
    <mergeCell ref="A677:D677"/>
    <mergeCell ref="A599:D599"/>
    <mergeCell ref="E640:K640"/>
    <mergeCell ref="E641:K641"/>
    <mergeCell ref="A491:D491"/>
    <mergeCell ref="A316:D316"/>
    <mergeCell ref="A259:D259"/>
    <mergeCell ref="A490:D490"/>
    <mergeCell ref="H305:I306"/>
    <mergeCell ref="H327:I329"/>
    <mergeCell ref="A422:D422"/>
    <mergeCell ref="H334:I344"/>
    <mergeCell ref="H349:I352"/>
    <mergeCell ref="H379:I389"/>
    <mergeCell ref="H394:I397"/>
    <mergeCell ref="H401:I403"/>
    <mergeCell ref="H541:I543"/>
    <mergeCell ref="A591:D591"/>
    <mergeCell ref="H1019:I1019"/>
    <mergeCell ref="H929:I929"/>
    <mergeCell ref="H953:I953"/>
    <mergeCell ref="H954:I954"/>
    <mergeCell ref="H955:I955"/>
    <mergeCell ref="H958:I958"/>
    <mergeCell ref="H961:I961"/>
    <mergeCell ref="H962:I962"/>
    <mergeCell ref="H965:I965"/>
    <mergeCell ref="H971:I971"/>
    <mergeCell ref="H973:I973"/>
    <mergeCell ref="H994:I994"/>
    <mergeCell ref="H995:I995"/>
    <mergeCell ref="H998:I998"/>
    <mergeCell ref="H1017:I1017"/>
    <mergeCell ref="H1013:I1013"/>
    <mergeCell ref="H1014:I1014"/>
    <mergeCell ref="H972:I972"/>
    <mergeCell ref="H974:I974"/>
    <mergeCell ref="H975:I975"/>
    <mergeCell ref="H987:I987"/>
    <mergeCell ref="H883:I883"/>
    <mergeCell ref="H884:I884"/>
    <mergeCell ref="H885:I885"/>
    <mergeCell ref="H886:I886"/>
    <mergeCell ref="H959:I959"/>
    <mergeCell ref="H976:I976"/>
    <mergeCell ref="H977:I977"/>
    <mergeCell ref="H982:I982"/>
    <mergeCell ref="H983:I983"/>
    <mergeCell ref="L137:M137"/>
    <mergeCell ref="H137:K137"/>
    <mergeCell ref="H179:K179"/>
    <mergeCell ref="L179:M179"/>
    <mergeCell ref="L569:M569"/>
    <mergeCell ref="G569:K569"/>
    <mergeCell ref="I577:K577"/>
    <mergeCell ref="L577:M577"/>
    <mergeCell ref="A749:D749"/>
    <mergeCell ref="H316:I316"/>
    <mergeCell ref="H238:I240"/>
    <mergeCell ref="H475:I480"/>
    <mergeCell ref="A555:D555"/>
    <mergeCell ref="A368:D368"/>
    <mergeCell ref="H433:I435"/>
    <mergeCell ref="H440:I450"/>
    <mergeCell ref="A600:D600"/>
    <mergeCell ref="A604:D604"/>
    <mergeCell ref="H582:I582"/>
    <mergeCell ref="H508:I518"/>
    <mergeCell ref="H523:I526"/>
    <mergeCell ref="H530:I532"/>
    <mergeCell ref="H555:I555"/>
    <mergeCell ref="H455:I458"/>
    <mergeCell ref="L1048:M1048"/>
    <mergeCell ref="I1123:K1123"/>
    <mergeCell ref="L1123:M1123"/>
    <mergeCell ref="L1131:M1131"/>
    <mergeCell ref="F1131:K1131"/>
    <mergeCell ref="G1139:K1139"/>
    <mergeCell ref="L1139:M1139"/>
    <mergeCell ref="I608:K608"/>
    <mergeCell ref="L608:M608"/>
    <mergeCell ref="I726:K726"/>
    <mergeCell ref="L726:M726"/>
    <mergeCell ref="F924:K924"/>
    <mergeCell ref="L924:M924"/>
    <mergeCell ref="I1005:K1005"/>
    <mergeCell ref="L1005:M1005"/>
    <mergeCell ref="H1012:I1012"/>
    <mergeCell ref="H1011:I1011"/>
    <mergeCell ref="H1010:I1010"/>
    <mergeCell ref="H948:I948"/>
    <mergeCell ref="H1082:I1082"/>
    <mergeCell ref="H1046:I1046"/>
    <mergeCell ref="H1075:I1075"/>
    <mergeCell ref="H1076:I1076"/>
    <mergeCell ref="H1077:I1077"/>
  </mergeCells>
  <pageMargins left="0.7" right="0.7" top="0.75" bottom="0.75" header="0.3" footer="0.3"/>
  <pageSetup paperSize="9" scale="58" fitToHeight="0" orientation="portrait" r:id="rId1"/>
  <rowBreaks count="19" manualBreakCount="19">
    <brk id="67" max="13" man="1"/>
    <brk id="138" max="13" man="1"/>
    <brk id="215" max="13" man="1"/>
    <brk id="294" max="13" man="1"/>
    <brk id="375" max="13" man="1"/>
    <brk id="453" max="13" man="1"/>
    <brk id="534" max="13" man="1"/>
    <brk id="602" max="13" man="1"/>
    <brk id="679" max="13" man="1"/>
    <brk id="753" max="13" man="1"/>
    <brk id="831" max="13" man="1"/>
    <brk id="915" max="13" man="1"/>
    <brk id="978" max="13" man="1"/>
    <brk id="1049" max="13" man="1"/>
    <brk id="1124" max="13" man="1"/>
    <brk id="1256" max="16383" man="1"/>
    <brk id="1320" max="16383" man="1"/>
    <brk id="1388" max="16383" man="1"/>
    <brk id="14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60"/>
  <sheetViews>
    <sheetView view="pageBreakPreview" topLeftCell="E731" zoomScaleNormal="100" zoomScaleSheetLayoutView="100" zoomScalePageLayoutView="55" workbookViewId="0">
      <selection activeCell="L741" sqref="L741"/>
    </sheetView>
  </sheetViews>
  <sheetFormatPr defaultColWidth="9.109375" defaultRowHeight="14.4"/>
  <cols>
    <col min="1" max="3" width="9.109375" style="10"/>
    <col min="4" max="4" width="18" style="10" customWidth="1"/>
    <col min="5" max="5" width="22.5546875" style="10" customWidth="1"/>
    <col min="6" max="6" width="13.109375" style="10" customWidth="1"/>
    <col min="7" max="7" width="9.109375" style="295"/>
    <col min="8" max="9" width="9.109375" style="10" customWidth="1"/>
    <col min="10" max="10" width="9.109375" style="10"/>
    <col min="11" max="11" width="9.109375" style="138"/>
    <col min="12" max="12" width="9.109375" style="163" customWidth="1"/>
    <col min="13" max="13" width="10.44140625" style="957" bestFit="1" customWidth="1"/>
    <col min="14" max="16384" width="9.109375" style="95"/>
  </cols>
  <sheetData>
    <row r="1" spans="1:27">
      <c r="A1" s="13" t="s">
        <v>0</v>
      </c>
      <c r="B1" s="14" t="s">
        <v>858</v>
      </c>
      <c r="D1" s="16"/>
      <c r="E1" s="158"/>
      <c r="F1" s="159"/>
      <c r="G1" s="160"/>
      <c r="H1" s="161"/>
      <c r="I1" s="161"/>
      <c r="J1" s="161"/>
      <c r="K1" s="162"/>
      <c r="M1" s="956"/>
      <c r="N1" s="10"/>
      <c r="O1" s="10"/>
      <c r="P1" s="10"/>
      <c r="Q1" s="10"/>
      <c r="R1" s="10"/>
      <c r="S1" s="10"/>
      <c r="T1" s="10"/>
      <c r="U1" s="10"/>
      <c r="V1" s="10"/>
      <c r="W1" s="10"/>
      <c r="X1" s="10"/>
      <c r="Y1" s="10"/>
      <c r="Z1" s="10"/>
      <c r="AA1" s="10"/>
    </row>
    <row r="2" spans="1:27">
      <c r="A2" s="13"/>
      <c r="B2" s="18"/>
      <c r="D2" s="19"/>
      <c r="E2" s="164"/>
      <c r="F2" s="165"/>
      <c r="G2" s="166"/>
      <c r="H2" s="167"/>
      <c r="I2" s="167"/>
      <c r="J2" s="167"/>
      <c r="K2" s="168"/>
      <c r="M2" s="956"/>
      <c r="N2" s="10"/>
      <c r="O2" s="10"/>
      <c r="P2" s="10"/>
      <c r="Q2" s="10"/>
      <c r="R2" s="10"/>
      <c r="S2" s="10"/>
      <c r="T2" s="10"/>
      <c r="U2" s="10"/>
      <c r="V2" s="10"/>
      <c r="W2" s="10"/>
      <c r="X2" s="10"/>
      <c r="Y2" s="10"/>
      <c r="Z2" s="10"/>
      <c r="AA2" s="10"/>
    </row>
    <row r="3" spans="1:27">
      <c r="A3" s="13" t="s">
        <v>839</v>
      </c>
      <c r="B3" s="15" t="s">
        <v>893</v>
      </c>
      <c r="D3" s="16"/>
      <c r="E3" s="158"/>
      <c r="F3" s="159"/>
      <c r="G3" s="160"/>
      <c r="H3" s="161"/>
      <c r="I3" s="161"/>
      <c r="J3" s="161"/>
      <c r="K3" s="162"/>
      <c r="M3" s="956"/>
      <c r="N3" s="10"/>
      <c r="O3" s="10"/>
      <c r="P3" s="10"/>
      <c r="Q3" s="10"/>
      <c r="R3" s="10"/>
      <c r="S3" s="10"/>
      <c r="T3" s="10"/>
      <c r="U3" s="10"/>
      <c r="V3" s="10"/>
      <c r="W3" s="10"/>
      <c r="X3" s="10"/>
      <c r="Y3" s="10"/>
      <c r="Z3" s="10"/>
      <c r="AA3" s="10"/>
    </row>
    <row r="4" spans="1:27">
      <c r="A4" s="13"/>
      <c r="B4" s="13"/>
      <c r="D4" s="21"/>
      <c r="E4" s="169"/>
      <c r="F4" s="170"/>
      <c r="G4" s="171"/>
      <c r="H4" s="172"/>
      <c r="I4" s="172"/>
      <c r="J4" s="172"/>
      <c r="K4" s="173"/>
      <c r="M4" s="956"/>
      <c r="N4" s="10"/>
      <c r="O4" s="10"/>
      <c r="P4" s="10"/>
      <c r="Q4" s="10"/>
      <c r="R4" s="10"/>
      <c r="S4" s="10"/>
      <c r="T4" s="10"/>
      <c r="U4" s="10"/>
      <c r="V4" s="10"/>
      <c r="W4" s="10"/>
      <c r="X4" s="10"/>
      <c r="Y4" s="10"/>
      <c r="Z4" s="10"/>
      <c r="AA4" s="10"/>
    </row>
    <row r="5" spans="1:27">
      <c r="A5" s="13" t="s">
        <v>895</v>
      </c>
      <c r="B5" s="22" t="s">
        <v>1247</v>
      </c>
      <c r="D5" s="22"/>
      <c r="E5" s="174"/>
      <c r="F5" s="174"/>
      <c r="G5" s="160"/>
      <c r="H5" s="161"/>
      <c r="I5" s="161"/>
      <c r="J5" s="161"/>
      <c r="K5" s="162"/>
      <c r="M5" s="956"/>
      <c r="N5" s="10"/>
      <c r="O5" s="10"/>
      <c r="P5" s="10"/>
      <c r="Q5" s="10"/>
      <c r="R5" s="10"/>
      <c r="S5" s="10"/>
      <c r="T5" s="10"/>
      <c r="U5" s="10"/>
      <c r="V5" s="10"/>
      <c r="W5" s="10"/>
      <c r="X5" s="10"/>
      <c r="Y5" s="10"/>
      <c r="Z5" s="10"/>
      <c r="AA5" s="10"/>
    </row>
    <row r="6" spans="1:27">
      <c r="A6" s="13"/>
      <c r="B6" s="676" t="s">
        <v>1243</v>
      </c>
      <c r="D6" s="21"/>
      <c r="E6" s="169"/>
      <c r="F6" s="170"/>
      <c r="G6" s="171"/>
      <c r="H6" s="172"/>
      <c r="I6" s="172"/>
      <c r="J6" s="172"/>
      <c r="K6" s="173"/>
      <c r="M6" s="956"/>
      <c r="N6" s="10"/>
      <c r="O6" s="10"/>
      <c r="P6" s="10"/>
      <c r="Q6" s="10"/>
      <c r="R6" s="10"/>
      <c r="S6" s="10"/>
      <c r="T6" s="10"/>
      <c r="U6" s="10"/>
      <c r="V6" s="10"/>
      <c r="W6" s="10"/>
      <c r="X6" s="10"/>
      <c r="Y6" s="10"/>
      <c r="Z6" s="10"/>
      <c r="AA6" s="10"/>
    </row>
    <row r="7" spans="1:27">
      <c r="A7" s="13"/>
      <c r="B7" s="13"/>
      <c r="C7" s="23"/>
      <c r="D7" s="21"/>
      <c r="E7" s="169"/>
      <c r="F7" s="170"/>
      <c r="G7" s="171"/>
      <c r="H7" s="172"/>
      <c r="I7" s="172"/>
      <c r="J7" s="172"/>
      <c r="K7" s="173"/>
      <c r="M7" s="956"/>
      <c r="N7" s="10"/>
      <c r="O7" s="10"/>
      <c r="P7" s="10"/>
      <c r="Q7" s="10"/>
      <c r="R7" s="10"/>
      <c r="S7" s="10"/>
      <c r="T7" s="10"/>
      <c r="U7" s="10"/>
      <c r="V7" s="10"/>
      <c r="W7" s="10"/>
      <c r="X7" s="10"/>
      <c r="Y7" s="10"/>
      <c r="Z7" s="10"/>
      <c r="AA7" s="10"/>
    </row>
    <row r="8" spans="1:27">
      <c r="A8" s="13"/>
      <c r="B8" s="13"/>
      <c r="C8" s="23"/>
      <c r="D8" s="21"/>
      <c r="E8" s="169"/>
      <c r="F8" s="170"/>
      <c r="G8" s="171"/>
      <c r="H8" s="172"/>
      <c r="I8" s="172"/>
      <c r="J8" s="172"/>
      <c r="K8" s="173"/>
      <c r="M8" s="956"/>
      <c r="N8" s="10"/>
      <c r="O8" s="10"/>
      <c r="P8" s="10"/>
      <c r="Q8" s="10"/>
      <c r="R8" s="10"/>
      <c r="S8" s="10"/>
      <c r="T8" s="10"/>
      <c r="U8" s="10"/>
      <c r="V8" s="10"/>
      <c r="W8" s="10"/>
      <c r="X8" s="10"/>
      <c r="Y8" s="10"/>
      <c r="Z8" s="10"/>
      <c r="AA8" s="10"/>
    </row>
    <row r="9" spans="1:27" ht="15.6">
      <c r="A9" s="24"/>
      <c r="B9" s="25" t="s">
        <v>1276</v>
      </c>
      <c r="C9" s="24"/>
      <c r="D9" s="26"/>
      <c r="E9" s="175"/>
      <c r="F9" s="176"/>
      <c r="G9" s="177"/>
      <c r="H9" s="178"/>
      <c r="I9" s="178"/>
      <c r="J9" s="178"/>
      <c r="K9" s="173"/>
      <c r="M9" s="956"/>
      <c r="N9" s="10"/>
      <c r="O9" s="10"/>
      <c r="P9" s="10"/>
      <c r="Q9" s="10"/>
      <c r="R9" s="10"/>
      <c r="S9" s="10"/>
      <c r="T9" s="10"/>
      <c r="U9" s="10"/>
      <c r="V9" s="10"/>
      <c r="W9" s="10"/>
      <c r="X9" s="10"/>
      <c r="Y9" s="10"/>
      <c r="Z9" s="10"/>
      <c r="AA9" s="10"/>
    </row>
    <row r="10" spans="1:27">
      <c r="A10" s="24"/>
      <c r="B10" s="24" t="s">
        <v>1244</v>
      </c>
      <c r="C10" s="24"/>
      <c r="D10" s="24"/>
      <c r="E10" s="169"/>
      <c r="F10" s="176"/>
      <c r="G10" s="177"/>
      <c r="H10" s="178"/>
      <c r="I10" s="178"/>
      <c r="J10" s="178"/>
      <c r="K10" s="173"/>
      <c r="M10" s="956"/>
      <c r="N10" s="10"/>
      <c r="O10" s="10"/>
      <c r="P10" s="10"/>
      <c r="Q10" s="10"/>
      <c r="R10" s="10"/>
      <c r="S10" s="10"/>
      <c r="T10" s="10"/>
      <c r="U10" s="10"/>
      <c r="V10" s="10"/>
      <c r="W10" s="10"/>
      <c r="X10" s="10"/>
      <c r="Y10" s="10"/>
      <c r="Z10" s="10"/>
      <c r="AA10" s="10"/>
    </row>
    <row r="11" spans="1:27" ht="15.6">
      <c r="A11" s="27"/>
      <c r="B11" s="28"/>
      <c r="C11" s="28"/>
      <c r="D11" s="28"/>
      <c r="E11" s="29"/>
      <c r="F11" s="176"/>
      <c r="G11" s="177"/>
      <c r="H11" s="178"/>
      <c r="I11" s="178"/>
      <c r="J11" s="178"/>
      <c r="K11" s="173"/>
      <c r="M11" s="956"/>
      <c r="N11" s="10"/>
      <c r="O11" s="10"/>
      <c r="P11" s="10"/>
      <c r="Q11" s="10"/>
      <c r="R11" s="10"/>
      <c r="S11" s="10"/>
      <c r="T11" s="10"/>
      <c r="U11" s="10"/>
      <c r="V11" s="10"/>
      <c r="W11" s="10"/>
      <c r="X11" s="10"/>
      <c r="Y11" s="10"/>
      <c r="Z11" s="10"/>
      <c r="AA11" s="10"/>
    </row>
    <row r="12" spans="1:27" ht="15" customHeight="1">
      <c r="A12" s="1182" t="s">
        <v>1275</v>
      </c>
      <c r="B12" s="1182"/>
      <c r="C12" s="1182"/>
      <c r="D12" s="1182"/>
      <c r="E12" s="1182"/>
      <c r="F12" s="1182"/>
      <c r="G12" s="1182"/>
      <c r="H12" s="1182"/>
      <c r="I12" s="1182"/>
      <c r="J12" s="1182"/>
      <c r="K12" s="1182"/>
      <c r="M12" s="956"/>
      <c r="N12" s="10"/>
      <c r="O12" s="10"/>
      <c r="P12" s="10"/>
      <c r="Q12" s="10"/>
      <c r="R12" s="10"/>
      <c r="S12" s="10"/>
      <c r="T12" s="10"/>
      <c r="U12" s="10"/>
      <c r="V12" s="10"/>
      <c r="W12" s="10"/>
      <c r="X12" s="10"/>
      <c r="Y12" s="10"/>
      <c r="Z12" s="10"/>
      <c r="AA12" s="10"/>
    </row>
    <row r="13" spans="1:27">
      <c r="A13" s="1182"/>
      <c r="B13" s="1182"/>
      <c r="C13" s="1182"/>
      <c r="D13" s="1182"/>
      <c r="E13" s="1182"/>
      <c r="F13" s="1182"/>
      <c r="G13" s="1182"/>
      <c r="H13" s="1182"/>
      <c r="I13" s="1182"/>
      <c r="J13" s="1182"/>
      <c r="K13" s="1182"/>
      <c r="M13" s="956"/>
      <c r="N13" s="10"/>
      <c r="O13" s="10"/>
      <c r="P13" s="10"/>
      <c r="Q13" s="10"/>
      <c r="R13" s="10"/>
      <c r="S13" s="10"/>
      <c r="T13" s="10"/>
      <c r="U13" s="10"/>
      <c r="V13" s="10"/>
      <c r="W13" s="10"/>
      <c r="X13" s="10"/>
      <c r="Y13" s="10"/>
      <c r="Z13" s="10"/>
      <c r="AA13" s="10"/>
    </row>
    <row r="14" spans="1:27">
      <c r="A14" s="1182"/>
      <c r="B14" s="1182"/>
      <c r="C14" s="1182"/>
      <c r="D14" s="1182"/>
      <c r="E14" s="1182"/>
      <c r="F14" s="1182"/>
      <c r="G14" s="1182"/>
      <c r="H14" s="1182"/>
      <c r="I14" s="1182"/>
      <c r="J14" s="1182"/>
      <c r="K14" s="1182"/>
      <c r="M14" s="956"/>
      <c r="N14" s="10"/>
      <c r="O14" s="10"/>
      <c r="P14" s="10"/>
      <c r="Q14" s="10"/>
      <c r="R14" s="10"/>
      <c r="S14" s="10"/>
      <c r="T14" s="10"/>
      <c r="U14" s="10"/>
      <c r="V14" s="10"/>
      <c r="W14" s="10"/>
      <c r="X14" s="10"/>
      <c r="Y14" s="10"/>
      <c r="Z14" s="10"/>
      <c r="AA14" s="10"/>
    </row>
    <row r="15" spans="1:27">
      <c r="A15" s="30"/>
      <c r="B15" s="30"/>
      <c r="C15" s="30"/>
      <c r="D15" s="30"/>
      <c r="E15" s="30"/>
      <c r="F15" s="30"/>
      <c r="G15" s="179"/>
      <c r="H15" s="30"/>
      <c r="I15" s="30"/>
      <c r="J15" s="30"/>
      <c r="K15" s="180"/>
      <c r="M15" s="956"/>
      <c r="N15" s="10"/>
      <c r="O15" s="10"/>
      <c r="P15" s="10"/>
      <c r="Q15" s="10"/>
      <c r="R15" s="10"/>
      <c r="S15" s="10"/>
      <c r="T15" s="10"/>
      <c r="U15" s="10"/>
      <c r="V15" s="10"/>
      <c r="W15" s="10"/>
      <c r="X15" s="10"/>
      <c r="Y15" s="10"/>
      <c r="Z15" s="10"/>
      <c r="AA15" s="10"/>
    </row>
    <row r="16" spans="1:27" ht="15" customHeight="1">
      <c r="A16" s="1234" t="s">
        <v>754</v>
      </c>
      <c r="B16" s="1234"/>
      <c r="C16" s="1234"/>
      <c r="D16" s="1234"/>
      <c r="E16" s="1234"/>
      <c r="F16" s="1234"/>
      <c r="G16" s="1234"/>
      <c r="H16" s="1234"/>
      <c r="I16" s="1234"/>
      <c r="J16" s="1234"/>
      <c r="K16" s="1234"/>
      <c r="M16" s="956"/>
      <c r="N16" s="10"/>
      <c r="O16" s="10"/>
      <c r="P16" s="10"/>
      <c r="Q16" s="10"/>
      <c r="R16" s="10"/>
      <c r="S16" s="10"/>
      <c r="T16" s="10"/>
      <c r="U16" s="10"/>
      <c r="V16" s="10"/>
      <c r="W16" s="10"/>
      <c r="X16" s="10"/>
      <c r="Y16" s="10"/>
      <c r="Z16" s="10"/>
      <c r="AA16" s="10"/>
    </row>
    <row r="17" spans="1:27" ht="26.25" customHeight="1">
      <c r="A17" s="1234"/>
      <c r="B17" s="1234"/>
      <c r="C17" s="1234"/>
      <c r="D17" s="1234"/>
      <c r="E17" s="1234"/>
      <c r="F17" s="1234"/>
      <c r="G17" s="1234"/>
      <c r="H17" s="1234"/>
      <c r="I17" s="1234"/>
      <c r="J17" s="1234"/>
      <c r="K17" s="1234"/>
      <c r="M17" s="956"/>
      <c r="N17" s="10"/>
      <c r="O17" s="10"/>
      <c r="P17" s="10"/>
      <c r="Q17" s="10"/>
      <c r="R17" s="10"/>
      <c r="S17" s="10"/>
      <c r="T17" s="10"/>
      <c r="U17" s="10"/>
      <c r="V17" s="10"/>
      <c r="W17" s="10"/>
      <c r="X17" s="10"/>
      <c r="Y17" s="10"/>
      <c r="Z17" s="10"/>
      <c r="AA17" s="10"/>
    </row>
    <row r="18" spans="1:27">
      <c r="A18" s="151"/>
      <c r="B18" s="151"/>
      <c r="C18" s="151"/>
      <c r="D18" s="151"/>
      <c r="E18" s="151"/>
      <c r="F18" s="151"/>
      <c r="G18" s="181"/>
      <c r="H18" s="151"/>
      <c r="I18" s="151"/>
      <c r="J18" s="151"/>
      <c r="K18" s="180"/>
      <c r="M18" s="956"/>
      <c r="N18" s="10"/>
      <c r="O18" s="10"/>
      <c r="P18" s="10"/>
      <c r="Q18" s="10"/>
      <c r="R18" s="10"/>
      <c r="S18" s="10"/>
      <c r="T18" s="10"/>
      <c r="U18" s="10"/>
      <c r="V18" s="10"/>
      <c r="W18" s="10"/>
      <c r="X18" s="10"/>
      <c r="Y18" s="10"/>
      <c r="Z18" s="10"/>
      <c r="AA18" s="10"/>
    </row>
    <row r="19" spans="1:27">
      <c r="A19" s="31"/>
      <c r="B19" s="31"/>
      <c r="C19" s="31"/>
      <c r="D19" s="31"/>
      <c r="E19" s="29"/>
      <c r="F19" s="182"/>
      <c r="G19" s="183"/>
      <c r="H19" s="29"/>
      <c r="I19" s="29"/>
      <c r="J19" s="29"/>
      <c r="K19" s="173"/>
      <c r="M19" s="956"/>
      <c r="N19" s="10"/>
      <c r="O19" s="10"/>
      <c r="P19" s="10"/>
      <c r="Q19" s="10"/>
      <c r="R19" s="10"/>
      <c r="S19" s="10"/>
      <c r="T19" s="10"/>
      <c r="U19" s="10"/>
      <c r="V19" s="10"/>
      <c r="W19" s="10"/>
      <c r="X19" s="10"/>
      <c r="Y19" s="10"/>
      <c r="Z19" s="10"/>
      <c r="AA19" s="10"/>
    </row>
    <row r="20" spans="1:27">
      <c r="A20" s="21"/>
      <c r="B20" s="12"/>
      <c r="C20" s="12"/>
      <c r="D20" s="12"/>
      <c r="E20" s="184" t="s">
        <v>1</v>
      </c>
      <c r="F20" s="185" t="s">
        <v>2</v>
      </c>
      <c r="G20" s="186"/>
      <c r="H20" s="1191" t="s">
        <v>3</v>
      </c>
      <c r="I20" s="1192"/>
      <c r="J20" s="1191" t="s">
        <v>4</v>
      </c>
      <c r="K20" s="1192"/>
      <c r="L20" s="1191" t="s">
        <v>896</v>
      </c>
      <c r="M20" s="1192"/>
      <c r="N20" s="10"/>
      <c r="O20" s="10"/>
      <c r="P20" s="10"/>
      <c r="Q20" s="10"/>
      <c r="R20" s="10"/>
      <c r="S20" s="10"/>
      <c r="T20" s="10"/>
      <c r="U20" s="10"/>
      <c r="V20" s="10"/>
      <c r="W20" s="10"/>
      <c r="X20" s="10"/>
      <c r="Y20" s="10"/>
      <c r="Z20" s="10"/>
      <c r="AA20" s="10"/>
    </row>
    <row r="21" spans="1:27">
      <c r="A21" s="24"/>
      <c r="B21" s="33"/>
      <c r="C21" s="12"/>
      <c r="D21" s="12"/>
      <c r="E21" s="184" t="s">
        <v>5</v>
      </c>
      <c r="F21" s="187" t="s">
        <v>6</v>
      </c>
      <c r="G21" s="188" t="s">
        <v>7</v>
      </c>
      <c r="H21" s="189" t="s">
        <v>846</v>
      </c>
      <c r="I21" s="187" t="s">
        <v>8</v>
      </c>
      <c r="J21" s="189" t="s">
        <v>846</v>
      </c>
      <c r="K21" s="190" t="s">
        <v>8</v>
      </c>
      <c r="L21" s="978" t="s">
        <v>897</v>
      </c>
      <c r="M21" s="192" t="s">
        <v>866</v>
      </c>
      <c r="N21" s="10"/>
      <c r="O21" s="10"/>
      <c r="P21" s="10"/>
      <c r="Q21" s="10"/>
      <c r="R21" s="10"/>
      <c r="S21" s="10"/>
      <c r="T21" s="10"/>
      <c r="U21" s="10"/>
      <c r="V21" s="10"/>
      <c r="W21" s="10"/>
      <c r="X21" s="10"/>
      <c r="Y21" s="10"/>
      <c r="Z21" s="10"/>
      <c r="AA21" s="10"/>
    </row>
    <row r="22" spans="1:27">
      <c r="A22" s="24"/>
      <c r="B22" s="24"/>
      <c r="C22" s="24"/>
      <c r="D22" s="24"/>
      <c r="E22" s="175"/>
      <c r="F22" s="193"/>
      <c r="G22" s="194"/>
      <c r="H22" s="195"/>
      <c r="I22" s="195"/>
      <c r="J22" s="195"/>
      <c r="K22" s="196"/>
      <c r="L22" s="992"/>
    </row>
    <row r="23" spans="1:27" s="10" customFormat="1">
      <c r="A23" s="32" t="s">
        <v>898</v>
      </c>
      <c r="B23" s="197"/>
      <c r="C23" s="197"/>
      <c r="D23" s="197"/>
      <c r="E23" s="198"/>
      <c r="F23" s="199"/>
      <c r="G23" s="200"/>
      <c r="H23" s="201"/>
      <c r="I23" s="201"/>
      <c r="J23" s="201"/>
      <c r="K23" s="201"/>
      <c r="L23" s="992"/>
      <c r="M23" s="956"/>
    </row>
    <row r="24" spans="1:27">
      <c r="A24" s="32"/>
      <c r="B24" s="198"/>
      <c r="C24" s="198"/>
      <c r="D24" s="198"/>
      <c r="E24" s="202"/>
      <c r="F24" s="199"/>
      <c r="G24" s="200"/>
      <c r="H24" s="201"/>
      <c r="I24" s="201"/>
      <c r="J24" s="201"/>
      <c r="K24" s="201"/>
      <c r="L24" s="992"/>
    </row>
    <row r="25" spans="1:27">
      <c r="A25" s="32" t="s">
        <v>899</v>
      </c>
      <c r="B25" s="197"/>
      <c r="C25" s="197"/>
      <c r="D25" s="197"/>
      <c r="E25" s="198"/>
      <c r="F25" s="203"/>
      <c r="G25" s="204"/>
      <c r="H25" s="197"/>
      <c r="I25" s="197"/>
      <c r="J25" s="197"/>
      <c r="K25" s="205"/>
      <c r="L25" s="992"/>
    </row>
    <row r="26" spans="1:27">
      <c r="A26" s="32" t="s">
        <v>900</v>
      </c>
      <c r="B26" s="197"/>
      <c r="C26" s="197"/>
      <c r="D26" s="197"/>
      <c r="E26" s="198"/>
      <c r="F26" s="203"/>
      <c r="G26" s="204"/>
      <c r="H26" s="197"/>
      <c r="I26" s="197"/>
      <c r="J26" s="197"/>
      <c r="K26" s="205"/>
      <c r="L26" s="992"/>
    </row>
    <row r="27" spans="1:27">
      <c r="A27" s="12" t="s">
        <v>12</v>
      </c>
      <c r="B27" s="12"/>
      <c r="C27" s="12"/>
      <c r="D27" s="12"/>
      <c r="E27" s="206" t="s">
        <v>11</v>
      </c>
      <c r="F27" s="207" t="s">
        <v>848</v>
      </c>
      <c r="G27" s="208"/>
      <c r="H27" s="209" t="s">
        <v>795</v>
      </c>
      <c r="I27" s="210">
        <v>10</v>
      </c>
      <c r="J27" s="209" t="s">
        <v>795</v>
      </c>
      <c r="K27" s="211">
        <v>10</v>
      </c>
      <c r="L27" s="993"/>
      <c r="M27" s="958">
        <f>L27*K27</f>
        <v>0</v>
      </c>
      <c r="N27" s="10"/>
      <c r="O27" s="10"/>
      <c r="P27" s="10"/>
      <c r="Q27" s="10"/>
      <c r="R27" s="10"/>
      <c r="S27" s="10"/>
      <c r="T27" s="10"/>
      <c r="U27" s="10"/>
      <c r="V27" s="10"/>
      <c r="W27" s="10"/>
      <c r="X27" s="10"/>
      <c r="Y27" s="10"/>
      <c r="Z27" s="10"/>
      <c r="AA27" s="10"/>
    </row>
    <row r="28" spans="1:27">
      <c r="A28" s="37" t="s">
        <v>13</v>
      </c>
      <c r="B28" s="12"/>
      <c r="C28" s="12"/>
      <c r="D28" s="12"/>
      <c r="E28" s="206" t="s">
        <v>11</v>
      </c>
      <c r="F28" s="207" t="s">
        <v>271</v>
      </c>
      <c r="G28" s="212"/>
      <c r="H28" s="209">
        <v>1</v>
      </c>
      <c r="I28" s="210"/>
      <c r="J28" s="209">
        <v>0.5</v>
      </c>
      <c r="K28" s="211">
        <v>10</v>
      </c>
      <c r="L28" s="993"/>
      <c r="M28" s="958">
        <f>L28*K28</f>
        <v>0</v>
      </c>
      <c r="N28" s="10"/>
      <c r="O28" s="10"/>
      <c r="P28" s="10"/>
      <c r="Q28" s="10"/>
      <c r="R28" s="10"/>
      <c r="S28" s="10"/>
      <c r="T28" s="10"/>
      <c r="U28" s="10"/>
      <c r="V28" s="10"/>
      <c r="W28" s="10"/>
      <c r="X28" s="10"/>
      <c r="Y28" s="10"/>
      <c r="Z28" s="10"/>
      <c r="AA28" s="10"/>
    </row>
    <row r="29" spans="1:27">
      <c r="A29" s="82"/>
      <c r="B29" s="197"/>
      <c r="C29" s="197"/>
      <c r="D29" s="197"/>
      <c r="F29" s="213"/>
      <c r="G29" s="214"/>
      <c r="H29" s="215"/>
      <c r="I29" s="216"/>
      <c r="J29" s="215"/>
      <c r="K29" s="217"/>
      <c r="L29" s="992"/>
    </row>
    <row r="30" spans="1:27">
      <c r="A30" s="21" t="s">
        <v>901</v>
      </c>
      <c r="B30" s="13"/>
      <c r="C30" s="13"/>
      <c r="D30" s="13"/>
      <c r="E30" s="29"/>
      <c r="F30" s="35"/>
      <c r="G30" s="218"/>
      <c r="H30" s="39"/>
      <c r="I30" s="39"/>
      <c r="J30" s="39"/>
      <c r="K30" s="173"/>
      <c r="L30" s="992"/>
      <c r="M30" s="956"/>
      <c r="N30" s="10"/>
      <c r="O30" s="10"/>
      <c r="P30" s="10"/>
      <c r="Q30" s="10"/>
      <c r="R30" s="10"/>
      <c r="S30" s="10"/>
      <c r="T30" s="10"/>
      <c r="U30" s="10"/>
      <c r="V30" s="10"/>
      <c r="W30" s="10"/>
      <c r="X30" s="10"/>
      <c r="Y30" s="10"/>
      <c r="Z30" s="10"/>
      <c r="AA30" s="10"/>
    </row>
    <row r="31" spans="1:27" s="228" customFormat="1">
      <c r="A31" s="219" t="s">
        <v>24</v>
      </c>
      <c r="B31" s="220"/>
      <c r="C31" s="220"/>
      <c r="D31" s="220"/>
      <c r="E31" s="221" t="s">
        <v>25</v>
      </c>
      <c r="F31" s="222" t="s">
        <v>902</v>
      </c>
      <c r="G31" s="223">
        <v>6937</v>
      </c>
      <c r="H31" s="224">
        <v>8000</v>
      </c>
      <c r="I31" s="225">
        <v>1</v>
      </c>
      <c r="J31" s="224">
        <v>20000</v>
      </c>
      <c r="K31" s="226">
        <v>5</v>
      </c>
      <c r="L31" s="994"/>
      <c r="M31" s="959">
        <f t="shared" ref="M31:M38" si="0">L31*K31</f>
        <v>0</v>
      </c>
      <c r="N31" s="227"/>
      <c r="O31" s="227"/>
      <c r="P31" s="227"/>
      <c r="Q31" s="227"/>
      <c r="R31" s="227"/>
      <c r="S31" s="227"/>
      <c r="T31" s="227"/>
      <c r="U31" s="227"/>
      <c r="V31" s="227"/>
      <c r="W31" s="227"/>
      <c r="X31" s="227"/>
      <c r="Y31" s="227"/>
      <c r="Z31" s="227"/>
      <c r="AA31" s="227"/>
    </row>
    <row r="32" spans="1:27" s="228" customFormat="1">
      <c r="A32" s="220" t="s">
        <v>26</v>
      </c>
      <c r="B32" s="220"/>
      <c r="C32" s="220"/>
      <c r="D32" s="220"/>
      <c r="E32" s="221" t="s">
        <v>27</v>
      </c>
      <c r="F32" s="222" t="s">
        <v>902</v>
      </c>
      <c r="G32" s="223">
        <v>6937</v>
      </c>
      <c r="H32" s="224">
        <v>8000</v>
      </c>
      <c r="I32" s="225">
        <v>1</v>
      </c>
      <c r="J32" s="224">
        <v>20000</v>
      </c>
      <c r="K32" s="226">
        <v>5</v>
      </c>
      <c r="L32" s="994"/>
      <c r="M32" s="959">
        <f t="shared" si="0"/>
        <v>0</v>
      </c>
      <c r="N32" s="227"/>
      <c r="O32" s="227"/>
      <c r="P32" s="227"/>
      <c r="Q32" s="227"/>
      <c r="R32" s="227"/>
      <c r="S32" s="227"/>
      <c r="T32" s="227"/>
      <c r="U32" s="227"/>
      <c r="V32" s="227"/>
      <c r="W32" s="227"/>
      <c r="X32" s="227"/>
      <c r="Y32" s="227"/>
      <c r="Z32" s="227"/>
      <c r="AA32" s="227"/>
    </row>
    <row r="33" spans="1:27" s="228" customFormat="1">
      <c r="A33" s="219" t="s">
        <v>28</v>
      </c>
      <c r="B33" s="220"/>
      <c r="C33" s="220"/>
      <c r="D33" s="220"/>
      <c r="E33" s="221" t="s">
        <v>29</v>
      </c>
      <c r="F33" s="222" t="s">
        <v>902</v>
      </c>
      <c r="G33" s="223">
        <v>6937</v>
      </c>
      <c r="H33" s="224">
        <v>8000</v>
      </c>
      <c r="I33" s="225">
        <v>1</v>
      </c>
      <c r="J33" s="224">
        <v>20000</v>
      </c>
      <c r="K33" s="226">
        <v>5</v>
      </c>
      <c r="L33" s="994"/>
      <c r="M33" s="959">
        <f t="shared" si="0"/>
        <v>0</v>
      </c>
      <c r="N33" s="227"/>
      <c r="O33" s="227"/>
      <c r="P33" s="227"/>
      <c r="Q33" s="227"/>
      <c r="R33" s="227"/>
      <c r="S33" s="227"/>
      <c r="T33" s="227"/>
      <c r="U33" s="227"/>
      <c r="V33" s="227"/>
      <c r="W33" s="227"/>
      <c r="X33" s="227"/>
      <c r="Y33" s="227"/>
      <c r="Z33" s="227"/>
      <c r="AA33" s="227"/>
    </row>
    <row r="34" spans="1:27" s="228" customFormat="1" ht="15.75" customHeight="1">
      <c r="A34" s="219" t="s">
        <v>30</v>
      </c>
      <c r="B34" s="220"/>
      <c r="C34" s="220"/>
      <c r="D34" s="220"/>
      <c r="E34" s="221" t="s">
        <v>31</v>
      </c>
      <c r="F34" s="222" t="s">
        <v>902</v>
      </c>
      <c r="G34" s="223">
        <v>6937</v>
      </c>
      <c r="H34" s="224">
        <v>8000</v>
      </c>
      <c r="I34" s="225">
        <v>1</v>
      </c>
      <c r="J34" s="224">
        <v>20000</v>
      </c>
      <c r="K34" s="226">
        <v>5</v>
      </c>
      <c r="L34" s="994"/>
      <c r="M34" s="959">
        <f t="shared" si="0"/>
        <v>0</v>
      </c>
      <c r="N34" s="227"/>
      <c r="O34" s="227"/>
      <c r="P34" s="227"/>
      <c r="Q34" s="227"/>
      <c r="R34" s="227"/>
      <c r="S34" s="227"/>
      <c r="T34" s="227"/>
      <c r="U34" s="227"/>
      <c r="V34" s="227"/>
      <c r="W34" s="227"/>
      <c r="X34" s="227"/>
      <c r="Y34" s="227"/>
      <c r="Z34" s="227"/>
      <c r="AA34" s="227"/>
    </row>
    <row r="35" spans="1:27" s="228" customFormat="1">
      <c r="A35" s="220" t="s">
        <v>32</v>
      </c>
      <c r="B35" s="220"/>
      <c r="C35" s="220"/>
      <c r="D35" s="220"/>
      <c r="E35" s="221" t="s">
        <v>33</v>
      </c>
      <c r="F35" s="222" t="s">
        <v>902</v>
      </c>
      <c r="G35" s="223">
        <v>6937</v>
      </c>
      <c r="H35" s="224">
        <v>8000</v>
      </c>
      <c r="I35" s="225">
        <v>1</v>
      </c>
      <c r="J35" s="224">
        <v>20000</v>
      </c>
      <c r="K35" s="226">
        <v>5</v>
      </c>
      <c r="L35" s="994"/>
      <c r="M35" s="959">
        <f t="shared" si="0"/>
        <v>0</v>
      </c>
      <c r="N35" s="227"/>
      <c r="O35" s="227"/>
      <c r="P35" s="227"/>
      <c r="Q35" s="227"/>
      <c r="R35" s="227"/>
      <c r="S35" s="227"/>
      <c r="T35" s="227"/>
      <c r="U35" s="227"/>
      <c r="V35" s="227"/>
      <c r="W35" s="227"/>
      <c r="X35" s="227"/>
      <c r="Y35" s="227"/>
      <c r="Z35" s="227"/>
      <c r="AA35" s="227"/>
    </row>
    <row r="36" spans="1:27" s="228" customFormat="1">
      <c r="A36" s="220" t="s">
        <v>34</v>
      </c>
      <c r="B36" s="220"/>
      <c r="C36" s="220"/>
      <c r="D36" s="220"/>
      <c r="E36" s="221" t="s">
        <v>16</v>
      </c>
      <c r="F36" s="222" t="s">
        <v>902</v>
      </c>
      <c r="G36" s="223">
        <v>6937</v>
      </c>
      <c r="H36" s="224">
        <v>200</v>
      </c>
      <c r="I36" s="229">
        <v>36</v>
      </c>
      <c r="J36" s="224">
        <v>800</v>
      </c>
      <c r="K36" s="226">
        <v>9</v>
      </c>
      <c r="L36" s="994"/>
      <c r="M36" s="959">
        <f t="shared" si="0"/>
        <v>0</v>
      </c>
      <c r="N36" s="227"/>
      <c r="O36" s="227"/>
      <c r="P36" s="227"/>
      <c r="Q36" s="227"/>
      <c r="R36" s="227"/>
      <c r="S36" s="227"/>
      <c r="T36" s="227"/>
      <c r="U36" s="227"/>
      <c r="V36" s="227"/>
      <c r="W36" s="227"/>
      <c r="X36" s="227"/>
      <c r="Y36" s="227"/>
      <c r="Z36" s="227"/>
      <c r="AA36" s="227"/>
    </row>
    <row r="37" spans="1:27" s="228" customFormat="1" ht="15">
      <c r="A37" s="220" t="s">
        <v>903</v>
      </c>
      <c r="B37" s="220"/>
      <c r="C37" s="220"/>
      <c r="D37" s="220"/>
      <c r="E37" s="221" t="s">
        <v>19</v>
      </c>
      <c r="F37" s="222" t="s">
        <v>902</v>
      </c>
      <c r="G37" s="223">
        <v>6937</v>
      </c>
      <c r="H37" s="224">
        <v>400</v>
      </c>
      <c r="I37" s="229">
        <v>18</v>
      </c>
      <c r="J37" s="224">
        <v>1500</v>
      </c>
      <c r="K37" s="226">
        <v>5</v>
      </c>
      <c r="L37" s="994"/>
      <c r="M37" s="959">
        <f t="shared" si="0"/>
        <v>0</v>
      </c>
      <c r="N37" s="227"/>
      <c r="O37" s="227"/>
      <c r="P37" s="227"/>
      <c r="Q37" s="227"/>
      <c r="R37" s="227"/>
      <c r="S37" s="227"/>
      <c r="T37" s="227"/>
      <c r="U37" s="227"/>
      <c r="V37" s="227"/>
      <c r="W37" s="227"/>
      <c r="X37" s="227"/>
      <c r="Y37" s="227"/>
      <c r="Z37" s="227"/>
      <c r="AA37" s="227"/>
    </row>
    <row r="38" spans="1:27" s="228" customFormat="1" ht="15">
      <c r="A38" s="220" t="s">
        <v>904</v>
      </c>
      <c r="B38" s="220"/>
      <c r="C38" s="220"/>
      <c r="D38" s="220"/>
      <c r="E38" s="221" t="s">
        <v>19</v>
      </c>
      <c r="F38" s="222" t="s">
        <v>902</v>
      </c>
      <c r="G38" s="223">
        <v>6937</v>
      </c>
      <c r="H38" s="224">
        <v>2000</v>
      </c>
      <c r="I38" s="229">
        <v>4</v>
      </c>
      <c r="J38" s="224">
        <v>5000</v>
      </c>
      <c r="K38" s="226">
        <v>2</v>
      </c>
      <c r="L38" s="994"/>
      <c r="M38" s="959">
        <f t="shared" si="0"/>
        <v>0</v>
      </c>
      <c r="N38" s="227"/>
      <c r="O38" s="227"/>
      <c r="P38" s="227"/>
      <c r="Q38" s="227"/>
      <c r="R38" s="227"/>
      <c r="S38" s="227"/>
      <c r="T38" s="227"/>
      <c r="U38" s="227"/>
      <c r="V38" s="227"/>
      <c r="W38" s="227"/>
      <c r="X38" s="227"/>
      <c r="Y38" s="227"/>
      <c r="Z38" s="227"/>
      <c r="AA38" s="227"/>
    </row>
    <row r="39" spans="1:27">
      <c r="A39" s="40"/>
      <c r="B39" s="40"/>
      <c r="C39" s="40"/>
      <c r="D39" s="40"/>
      <c r="E39" s="230"/>
      <c r="F39" s="231"/>
      <c r="G39" s="232"/>
      <c r="H39" s="233"/>
      <c r="I39" s="234"/>
      <c r="J39" s="233"/>
      <c r="K39" s="34"/>
      <c r="L39" s="992"/>
      <c r="M39" s="960"/>
      <c r="N39" s="142"/>
      <c r="O39" s="10"/>
      <c r="P39" s="10"/>
      <c r="Q39" s="10"/>
      <c r="R39" s="10"/>
      <c r="S39" s="10"/>
      <c r="T39" s="10"/>
      <c r="U39" s="10"/>
      <c r="V39" s="10"/>
      <c r="W39" s="10"/>
      <c r="X39" s="10"/>
      <c r="Y39" s="10"/>
      <c r="Z39" s="10"/>
      <c r="AA39" s="10"/>
    </row>
    <row r="40" spans="1:27">
      <c r="A40" s="21" t="s">
        <v>905</v>
      </c>
      <c r="B40" s="13"/>
      <c r="C40" s="13"/>
      <c r="D40" s="13"/>
      <c r="E40" s="29"/>
      <c r="F40" s="35"/>
      <c r="G40" s="218"/>
      <c r="H40" s="39"/>
      <c r="I40" s="39"/>
      <c r="J40" s="39"/>
      <c r="K40" s="173"/>
      <c r="L40" s="992"/>
      <c r="M40" s="961"/>
      <c r="N40" s="142"/>
      <c r="O40" s="10"/>
      <c r="P40" s="10"/>
      <c r="Q40" s="10"/>
      <c r="R40" s="10"/>
      <c r="S40" s="10"/>
      <c r="T40" s="10"/>
      <c r="U40" s="10"/>
      <c r="V40" s="10"/>
      <c r="W40" s="10"/>
      <c r="X40" s="10"/>
      <c r="Y40" s="10"/>
      <c r="Z40" s="10"/>
      <c r="AA40" s="10"/>
    </row>
    <row r="41" spans="1:27">
      <c r="A41" s="45" t="s">
        <v>45</v>
      </c>
      <c r="B41" s="43"/>
      <c r="C41" s="43"/>
      <c r="D41" s="43"/>
      <c r="E41" s="235" t="s">
        <v>46</v>
      </c>
      <c r="F41" s="236" t="s">
        <v>906</v>
      </c>
      <c r="G41" s="212">
        <v>2398</v>
      </c>
      <c r="H41" s="237">
        <v>4000</v>
      </c>
      <c r="I41" s="238">
        <v>1</v>
      </c>
      <c r="J41" s="239">
        <v>8000</v>
      </c>
      <c r="K41" s="191">
        <v>1</v>
      </c>
      <c r="L41" s="993"/>
      <c r="M41" s="959">
        <f>L41*K41</f>
        <v>0</v>
      </c>
      <c r="N41" s="10"/>
      <c r="O41" s="10"/>
      <c r="P41" s="10"/>
      <c r="Q41" s="10"/>
      <c r="R41" s="10"/>
      <c r="S41" s="10"/>
      <c r="T41" s="10"/>
      <c r="U41" s="10"/>
      <c r="V41" s="10"/>
      <c r="W41" s="10"/>
      <c r="X41" s="10"/>
      <c r="Y41" s="10"/>
      <c r="Z41" s="10"/>
      <c r="AA41" s="10"/>
    </row>
    <row r="42" spans="1:27">
      <c r="A42" s="45" t="s">
        <v>47</v>
      </c>
      <c r="B42" s="43"/>
      <c r="C42" s="43"/>
      <c r="D42" s="43"/>
      <c r="E42" s="240" t="s">
        <v>48</v>
      </c>
      <c r="F42" s="236" t="s">
        <v>906</v>
      </c>
      <c r="G42" s="212">
        <v>2398</v>
      </c>
      <c r="H42" s="237">
        <v>4000</v>
      </c>
      <c r="I42" s="238">
        <v>1</v>
      </c>
      <c r="J42" s="239">
        <v>8000</v>
      </c>
      <c r="K42" s="191">
        <v>1</v>
      </c>
      <c r="L42" s="993"/>
      <c r="M42" s="959">
        <f>L42*K42</f>
        <v>0</v>
      </c>
      <c r="N42" s="10"/>
      <c r="O42" s="10"/>
      <c r="P42" s="10"/>
      <c r="Q42" s="10"/>
      <c r="R42" s="10"/>
      <c r="S42" s="10"/>
      <c r="T42" s="10"/>
      <c r="U42" s="10"/>
      <c r="V42" s="10"/>
      <c r="W42" s="10"/>
      <c r="X42" s="10"/>
      <c r="Y42" s="10"/>
      <c r="Z42" s="10"/>
      <c r="AA42" s="10"/>
    </row>
    <row r="43" spans="1:27">
      <c r="A43" s="45" t="s">
        <v>49</v>
      </c>
      <c r="B43" s="40"/>
      <c r="C43" s="40"/>
      <c r="D43" s="40"/>
      <c r="E43" s="240" t="s">
        <v>50</v>
      </c>
      <c r="F43" s="236" t="s">
        <v>906</v>
      </c>
      <c r="G43" s="212">
        <v>2398</v>
      </c>
      <c r="H43" s="237">
        <v>4000</v>
      </c>
      <c r="I43" s="238">
        <v>1</v>
      </c>
      <c r="J43" s="239">
        <v>8000</v>
      </c>
      <c r="K43" s="191">
        <v>1</v>
      </c>
      <c r="L43" s="993"/>
      <c r="M43" s="959">
        <f>L43*K43</f>
        <v>0</v>
      </c>
      <c r="N43" s="10"/>
      <c r="O43" s="10"/>
      <c r="P43" s="10"/>
      <c r="Q43" s="10"/>
      <c r="R43" s="10"/>
      <c r="S43" s="10"/>
      <c r="T43" s="10"/>
      <c r="U43" s="10"/>
      <c r="V43" s="10"/>
      <c r="W43" s="10"/>
      <c r="X43" s="10"/>
      <c r="Y43" s="10"/>
      <c r="Z43" s="10"/>
      <c r="AA43" s="10"/>
    </row>
    <row r="44" spans="1:27">
      <c r="A44" s="45" t="s">
        <v>51</v>
      </c>
      <c r="B44" s="40"/>
      <c r="C44" s="40"/>
      <c r="D44" s="40"/>
      <c r="E44" s="240" t="s">
        <v>52</v>
      </c>
      <c r="F44" s="236" t="s">
        <v>906</v>
      </c>
      <c r="G44" s="212">
        <v>2398</v>
      </c>
      <c r="H44" s="237">
        <v>4000</v>
      </c>
      <c r="I44" s="241">
        <v>1</v>
      </c>
      <c r="J44" s="239">
        <v>8000</v>
      </c>
      <c r="K44" s="191">
        <v>1</v>
      </c>
      <c r="L44" s="993"/>
      <c r="M44" s="959">
        <f>L44*K44</f>
        <v>0</v>
      </c>
      <c r="N44" s="10"/>
      <c r="O44" s="10"/>
      <c r="P44" s="10"/>
      <c r="Q44" s="10"/>
      <c r="R44" s="10"/>
      <c r="S44" s="10"/>
      <c r="T44" s="10"/>
      <c r="U44" s="10"/>
      <c r="V44" s="10"/>
      <c r="W44" s="10"/>
      <c r="X44" s="10"/>
      <c r="Y44" s="10"/>
      <c r="Z44" s="10"/>
      <c r="AA44" s="10"/>
    </row>
    <row r="45" spans="1:27">
      <c r="A45" s="45" t="s">
        <v>53</v>
      </c>
      <c r="B45" s="40"/>
      <c r="C45" s="40"/>
      <c r="D45" s="40"/>
      <c r="E45" s="235" t="s">
        <v>54</v>
      </c>
      <c r="F45" s="236" t="s">
        <v>906</v>
      </c>
      <c r="G45" s="212">
        <v>2398</v>
      </c>
      <c r="H45" s="237">
        <v>4000</v>
      </c>
      <c r="I45" s="241">
        <v>1</v>
      </c>
      <c r="J45" s="239">
        <v>8000</v>
      </c>
      <c r="K45" s="191">
        <v>1</v>
      </c>
      <c r="L45" s="993"/>
      <c r="M45" s="959">
        <f>L45*K45</f>
        <v>0</v>
      </c>
      <c r="N45" s="10"/>
      <c r="O45" s="10"/>
      <c r="P45" s="10"/>
      <c r="Q45" s="10"/>
      <c r="R45" s="10"/>
      <c r="S45" s="10"/>
      <c r="T45" s="10"/>
      <c r="U45" s="10"/>
      <c r="V45" s="10"/>
      <c r="W45" s="10"/>
      <c r="X45" s="10"/>
      <c r="Y45" s="10"/>
      <c r="Z45" s="10"/>
      <c r="AA45" s="10"/>
    </row>
    <row r="46" spans="1:27">
      <c r="A46" s="45"/>
      <c r="B46" s="40"/>
      <c r="C46" s="40"/>
      <c r="D46" s="40"/>
      <c r="E46" s="230"/>
      <c r="F46" s="231"/>
      <c r="G46" s="232"/>
      <c r="H46" s="242"/>
      <c r="I46" s="234"/>
      <c r="J46" s="233"/>
      <c r="K46" s="34"/>
      <c r="L46" s="992"/>
      <c r="M46" s="956"/>
      <c r="N46" s="10"/>
      <c r="O46" s="10"/>
      <c r="P46" s="10"/>
      <c r="Q46" s="10"/>
      <c r="R46" s="10"/>
      <c r="S46" s="10"/>
      <c r="T46" s="10"/>
      <c r="U46" s="10"/>
      <c r="V46" s="10"/>
      <c r="W46" s="10"/>
      <c r="X46" s="10"/>
      <c r="Y46" s="10"/>
      <c r="Z46" s="10"/>
      <c r="AA46" s="10"/>
    </row>
    <row r="47" spans="1:27">
      <c r="A47" s="21" t="s">
        <v>55</v>
      </c>
      <c r="B47" s="13"/>
      <c r="C47" s="13"/>
      <c r="D47" s="13"/>
      <c r="E47" s="29"/>
      <c r="F47" s="35"/>
      <c r="G47" s="218"/>
      <c r="H47" s="39"/>
      <c r="I47" s="39"/>
      <c r="J47" s="39"/>
      <c r="K47" s="173"/>
      <c r="L47" s="992"/>
      <c r="M47" s="956"/>
      <c r="N47" s="10"/>
      <c r="O47" s="10"/>
      <c r="P47" s="10"/>
      <c r="Q47" s="10"/>
      <c r="R47" s="10"/>
      <c r="S47" s="10"/>
      <c r="T47" s="10"/>
      <c r="U47" s="10"/>
      <c r="V47" s="10"/>
      <c r="W47" s="10"/>
      <c r="X47" s="10"/>
      <c r="Y47" s="10"/>
      <c r="Z47" s="10"/>
      <c r="AA47" s="10"/>
    </row>
    <row r="48" spans="1:27">
      <c r="A48" s="46" t="s">
        <v>907</v>
      </c>
      <c r="B48" s="13"/>
      <c r="C48" s="13"/>
      <c r="D48" s="13"/>
      <c r="E48" s="29"/>
      <c r="F48" s="35"/>
      <c r="G48" s="218"/>
      <c r="H48" s="39"/>
      <c r="I48" s="39"/>
      <c r="J48" s="39"/>
      <c r="K48" s="173"/>
      <c r="L48" s="992"/>
      <c r="M48" s="956"/>
      <c r="N48" s="10"/>
      <c r="O48" s="10"/>
      <c r="P48" s="10"/>
      <c r="Q48" s="10"/>
      <c r="R48" s="10"/>
      <c r="S48" s="10"/>
      <c r="T48" s="10"/>
      <c r="U48" s="10"/>
      <c r="V48" s="10"/>
      <c r="W48" s="10"/>
      <c r="X48" s="10"/>
      <c r="Y48" s="10"/>
      <c r="Z48" s="10"/>
      <c r="AA48" s="10"/>
    </row>
    <row r="49" spans="1:27">
      <c r="A49" s="41" t="s">
        <v>24</v>
      </c>
      <c r="B49" s="40"/>
      <c r="C49" s="40"/>
      <c r="D49" s="40"/>
      <c r="E49" s="240" t="s">
        <v>25</v>
      </c>
      <c r="F49" s="236" t="s">
        <v>908</v>
      </c>
      <c r="G49" s="212">
        <v>1597</v>
      </c>
      <c r="H49" s="239">
        <v>15000</v>
      </c>
      <c r="I49" s="238">
        <v>1</v>
      </c>
      <c r="J49" s="239">
        <v>50000</v>
      </c>
      <c r="K49" s="191">
        <v>1</v>
      </c>
      <c r="L49" s="994"/>
      <c r="M49" s="958">
        <f t="shared" ref="M49:M54" si="1">K49*L49</f>
        <v>0</v>
      </c>
      <c r="N49" s="10"/>
      <c r="O49" s="10"/>
      <c r="P49" s="10"/>
      <c r="Q49" s="10"/>
      <c r="R49" s="10"/>
      <c r="S49" s="10"/>
      <c r="T49" s="10"/>
      <c r="U49" s="10"/>
      <c r="V49" s="10"/>
      <c r="W49" s="10"/>
      <c r="X49" s="10"/>
      <c r="Y49" s="10"/>
      <c r="Z49" s="10"/>
      <c r="AA49" s="10"/>
    </row>
    <row r="50" spans="1:27" s="228" customFormat="1">
      <c r="A50" s="220" t="s">
        <v>26</v>
      </c>
      <c r="B50" s="220"/>
      <c r="C50" s="220"/>
      <c r="D50" s="220"/>
      <c r="E50" s="221" t="s">
        <v>27</v>
      </c>
      <c r="F50" s="222" t="s">
        <v>909</v>
      </c>
      <c r="G50" s="223">
        <v>1597</v>
      </c>
      <c r="H50" s="224">
        <v>15000</v>
      </c>
      <c r="I50" s="225">
        <v>1</v>
      </c>
      <c r="J50" s="224">
        <v>50000</v>
      </c>
      <c r="K50" s="191">
        <v>1</v>
      </c>
      <c r="L50" s="994"/>
      <c r="M50" s="958">
        <f t="shared" si="1"/>
        <v>0</v>
      </c>
      <c r="N50" s="227"/>
      <c r="O50" s="227"/>
      <c r="P50" s="227"/>
      <c r="Q50" s="227"/>
      <c r="R50" s="227"/>
      <c r="S50" s="227"/>
      <c r="T50" s="227"/>
      <c r="U50" s="227"/>
      <c r="V50" s="227"/>
      <c r="W50" s="227"/>
      <c r="X50" s="227"/>
      <c r="Y50" s="227"/>
      <c r="Z50" s="227"/>
      <c r="AA50" s="227"/>
    </row>
    <row r="51" spans="1:27" s="228" customFormat="1">
      <c r="A51" s="219" t="s">
        <v>28</v>
      </c>
      <c r="B51" s="220"/>
      <c r="C51" s="220"/>
      <c r="D51" s="220"/>
      <c r="E51" s="221" t="s">
        <v>29</v>
      </c>
      <c r="F51" s="222" t="s">
        <v>909</v>
      </c>
      <c r="G51" s="223">
        <v>1597</v>
      </c>
      <c r="H51" s="224">
        <v>15000</v>
      </c>
      <c r="I51" s="225">
        <v>1</v>
      </c>
      <c r="J51" s="224">
        <v>50000</v>
      </c>
      <c r="K51" s="191">
        <v>1</v>
      </c>
      <c r="L51" s="994"/>
      <c r="M51" s="958">
        <f t="shared" si="1"/>
        <v>0</v>
      </c>
      <c r="N51" s="227"/>
      <c r="O51" s="227"/>
      <c r="P51" s="227"/>
      <c r="Q51" s="227"/>
      <c r="R51" s="227"/>
      <c r="S51" s="227"/>
      <c r="T51" s="227"/>
      <c r="U51" s="227"/>
      <c r="V51" s="227"/>
      <c r="W51" s="227"/>
      <c r="X51" s="227"/>
      <c r="Y51" s="227"/>
      <c r="Z51" s="227"/>
      <c r="AA51" s="227"/>
    </row>
    <row r="52" spans="1:27" s="228" customFormat="1">
      <c r="A52" s="219" t="s">
        <v>30</v>
      </c>
      <c r="B52" s="220"/>
      <c r="C52" s="220"/>
      <c r="D52" s="220"/>
      <c r="E52" s="221" t="s">
        <v>31</v>
      </c>
      <c r="F52" s="222" t="s">
        <v>909</v>
      </c>
      <c r="G52" s="223">
        <v>1597</v>
      </c>
      <c r="H52" s="224">
        <v>15000</v>
      </c>
      <c r="I52" s="225">
        <v>1</v>
      </c>
      <c r="J52" s="224">
        <v>50000</v>
      </c>
      <c r="K52" s="191">
        <v>1</v>
      </c>
      <c r="L52" s="994"/>
      <c r="M52" s="958">
        <f t="shared" si="1"/>
        <v>0</v>
      </c>
      <c r="N52" s="227"/>
      <c r="O52" s="227"/>
      <c r="P52" s="227"/>
      <c r="Q52" s="227"/>
      <c r="R52" s="227"/>
      <c r="S52" s="227"/>
      <c r="T52" s="227"/>
      <c r="U52" s="227"/>
      <c r="V52" s="227"/>
      <c r="W52" s="227"/>
      <c r="X52" s="227"/>
      <c r="Y52" s="227"/>
      <c r="Z52" s="227"/>
      <c r="AA52" s="227"/>
    </row>
    <row r="53" spans="1:27" s="228" customFormat="1">
      <c r="A53" s="219" t="s">
        <v>32</v>
      </c>
      <c r="B53" s="220"/>
      <c r="C53" s="220"/>
      <c r="D53" s="220"/>
      <c r="E53" s="221" t="s">
        <v>33</v>
      </c>
      <c r="F53" s="222" t="s">
        <v>909</v>
      </c>
      <c r="G53" s="223">
        <v>1597</v>
      </c>
      <c r="H53" s="224">
        <v>15000</v>
      </c>
      <c r="I53" s="225">
        <v>1</v>
      </c>
      <c r="J53" s="224">
        <v>50000</v>
      </c>
      <c r="K53" s="191">
        <v>1</v>
      </c>
      <c r="L53" s="994"/>
      <c r="M53" s="958">
        <f t="shared" si="1"/>
        <v>0</v>
      </c>
      <c r="N53" s="227"/>
      <c r="O53" s="227"/>
      <c r="P53" s="227"/>
      <c r="Q53" s="227"/>
      <c r="R53" s="227"/>
      <c r="S53" s="227"/>
      <c r="T53" s="227"/>
      <c r="U53" s="227"/>
      <c r="V53" s="227"/>
      <c r="W53" s="227"/>
      <c r="X53" s="227"/>
      <c r="Y53" s="227"/>
      <c r="Z53" s="227"/>
      <c r="AA53" s="227"/>
    </row>
    <row r="54" spans="1:27" s="228" customFormat="1">
      <c r="A54" s="219" t="s">
        <v>38</v>
      </c>
      <c r="B54" s="220"/>
      <c r="C54" s="220"/>
      <c r="D54" s="220"/>
      <c r="E54" s="221" t="s">
        <v>39</v>
      </c>
      <c r="F54" s="222" t="s">
        <v>909</v>
      </c>
      <c r="G54" s="223">
        <v>1597</v>
      </c>
      <c r="H54" s="224">
        <v>15000</v>
      </c>
      <c r="I54" s="225">
        <v>1</v>
      </c>
      <c r="J54" s="224">
        <v>50000</v>
      </c>
      <c r="K54" s="191">
        <v>1</v>
      </c>
      <c r="L54" s="993"/>
      <c r="M54" s="962">
        <f t="shared" si="1"/>
        <v>0</v>
      </c>
      <c r="N54" s="227"/>
      <c r="O54" s="227"/>
      <c r="P54" s="227"/>
      <c r="Q54" s="227"/>
      <c r="R54" s="227"/>
      <c r="S54" s="227"/>
      <c r="T54" s="227"/>
      <c r="U54" s="227"/>
      <c r="V54" s="227"/>
      <c r="W54" s="227"/>
      <c r="X54" s="227"/>
      <c r="Y54" s="227"/>
      <c r="Z54" s="227"/>
      <c r="AA54" s="227"/>
    </row>
    <row r="55" spans="1:27">
      <c r="A55" s="42"/>
      <c r="B55" s="44"/>
      <c r="C55" s="44"/>
      <c r="D55" s="44"/>
      <c r="E55" s="243" t="s">
        <v>56</v>
      </c>
      <c r="F55" s="244"/>
      <c r="G55" s="194"/>
      <c r="H55" s="243"/>
      <c r="I55" s="245"/>
      <c r="J55" s="245"/>
      <c r="K55" s="34"/>
      <c r="L55" s="992"/>
      <c r="M55" s="963"/>
      <c r="N55" s="10"/>
      <c r="O55" s="10"/>
      <c r="P55" s="10"/>
      <c r="Q55" s="10"/>
      <c r="R55" s="10"/>
      <c r="S55" s="10"/>
      <c r="T55" s="10"/>
      <c r="U55" s="10"/>
      <c r="V55" s="10"/>
      <c r="W55" s="10"/>
      <c r="X55" s="10"/>
      <c r="Y55" s="10"/>
      <c r="Z55" s="10"/>
      <c r="AA55" s="10"/>
    </row>
    <row r="56" spans="1:27">
      <c r="A56" s="153"/>
      <c r="B56" s="13"/>
      <c r="C56" s="13"/>
      <c r="D56" s="13"/>
      <c r="E56" s="246"/>
      <c r="F56" s="247"/>
      <c r="G56" s="248"/>
      <c r="H56" s="34"/>
      <c r="I56" s="249"/>
      <c r="J56" s="250"/>
      <c r="K56" s="251"/>
      <c r="L56" s="992"/>
      <c r="M56" s="956"/>
      <c r="N56" s="10"/>
      <c r="O56" s="10"/>
      <c r="P56" s="10"/>
      <c r="Q56" s="10"/>
      <c r="R56" s="10"/>
      <c r="S56" s="10"/>
      <c r="T56" s="10"/>
      <c r="U56" s="10"/>
      <c r="V56" s="10"/>
      <c r="W56" s="10"/>
      <c r="X56" s="10"/>
      <c r="Y56" s="10"/>
      <c r="Z56" s="10"/>
      <c r="AA56" s="10"/>
    </row>
    <row r="57" spans="1:27">
      <c r="A57" s="46" t="s">
        <v>57</v>
      </c>
      <c r="B57" s="43"/>
      <c r="C57" s="43"/>
      <c r="D57" s="43"/>
      <c r="E57" s="252"/>
      <c r="F57" s="253"/>
      <c r="G57" s="218"/>
      <c r="H57" s="254"/>
      <c r="I57" s="254"/>
      <c r="J57" s="254"/>
      <c r="K57" s="173"/>
      <c r="L57" s="992"/>
      <c r="M57" s="956"/>
      <c r="N57" s="10"/>
      <c r="O57" s="10"/>
      <c r="P57" s="10"/>
      <c r="Q57" s="10"/>
      <c r="R57" s="10"/>
      <c r="S57" s="10"/>
      <c r="T57" s="10"/>
      <c r="U57" s="10"/>
      <c r="V57" s="10"/>
      <c r="W57" s="10"/>
      <c r="X57" s="10"/>
      <c r="Y57" s="10"/>
      <c r="Z57" s="10"/>
      <c r="AA57" s="10"/>
    </row>
    <row r="58" spans="1:27">
      <c r="A58" s="40" t="s">
        <v>58</v>
      </c>
      <c r="B58" s="43"/>
      <c r="C58" s="43"/>
      <c r="D58" s="43"/>
      <c r="E58" s="240" t="s">
        <v>16</v>
      </c>
      <c r="F58" s="236" t="s">
        <v>908</v>
      </c>
      <c r="G58" s="212">
        <v>1597</v>
      </c>
      <c r="H58" s="236">
        <v>200</v>
      </c>
      <c r="I58" s="238">
        <v>16</v>
      </c>
      <c r="J58" s="239">
        <v>800</v>
      </c>
      <c r="K58" s="191">
        <v>2</v>
      </c>
      <c r="L58" s="993"/>
      <c r="M58" s="958">
        <f>K58*L58</f>
        <v>0</v>
      </c>
      <c r="N58" s="10"/>
      <c r="O58" s="10"/>
      <c r="P58" s="10"/>
      <c r="Q58" s="10"/>
      <c r="R58" s="10"/>
      <c r="S58" s="10"/>
      <c r="T58" s="10"/>
      <c r="U58" s="10"/>
      <c r="V58" s="10"/>
      <c r="W58" s="10"/>
      <c r="X58" s="10"/>
      <c r="Y58" s="10"/>
      <c r="Z58" s="10"/>
      <c r="AA58" s="10"/>
    </row>
    <row r="59" spans="1:27">
      <c r="A59" s="44" t="s">
        <v>59</v>
      </c>
      <c r="B59" s="44"/>
      <c r="C59" s="44"/>
      <c r="D59" s="44"/>
      <c r="E59" s="240" t="s">
        <v>19</v>
      </c>
      <c r="F59" s="236" t="s">
        <v>908</v>
      </c>
      <c r="G59" s="212">
        <v>1597</v>
      </c>
      <c r="H59" s="236">
        <v>200</v>
      </c>
      <c r="I59" s="238">
        <v>16</v>
      </c>
      <c r="J59" s="239">
        <v>800</v>
      </c>
      <c r="K59" s="191">
        <v>2</v>
      </c>
      <c r="L59" s="993"/>
      <c r="M59" s="958">
        <f>K59*L59</f>
        <v>0</v>
      </c>
      <c r="N59" s="10"/>
      <c r="O59" s="10"/>
      <c r="P59" s="10"/>
      <c r="Q59" s="10"/>
      <c r="R59" s="10"/>
      <c r="S59" s="10"/>
      <c r="T59" s="10"/>
      <c r="U59" s="10"/>
      <c r="V59" s="10"/>
      <c r="W59" s="10"/>
      <c r="X59" s="10"/>
      <c r="Y59" s="10"/>
      <c r="Z59" s="10"/>
      <c r="AA59" s="10"/>
    </row>
    <row r="60" spans="1:27" s="228" customFormat="1">
      <c r="A60" s="220" t="s">
        <v>60</v>
      </c>
      <c r="B60" s="255"/>
      <c r="C60" s="255"/>
      <c r="D60" s="255"/>
      <c r="E60" s="221" t="s">
        <v>19</v>
      </c>
      <c r="F60" s="222" t="s">
        <v>909</v>
      </c>
      <c r="G60" s="223">
        <v>1597</v>
      </c>
      <c r="H60" s="224">
        <v>1000</v>
      </c>
      <c r="I60" s="225">
        <v>2</v>
      </c>
      <c r="J60" s="224">
        <v>4000</v>
      </c>
      <c r="K60" s="226">
        <v>1</v>
      </c>
      <c r="L60" s="994"/>
      <c r="M60" s="958">
        <f>K60*L60</f>
        <v>0</v>
      </c>
      <c r="N60" s="227"/>
      <c r="O60" s="227"/>
      <c r="P60" s="227"/>
      <c r="Q60" s="227"/>
      <c r="R60" s="227"/>
      <c r="S60" s="227"/>
      <c r="T60" s="227"/>
      <c r="U60" s="227"/>
      <c r="V60" s="227"/>
      <c r="W60" s="227"/>
      <c r="X60" s="227"/>
      <c r="Y60" s="227"/>
      <c r="Z60" s="227"/>
      <c r="AA60" s="227"/>
    </row>
    <row r="61" spans="1:27">
      <c r="A61" s="12"/>
      <c r="B61" s="12"/>
      <c r="C61" s="12"/>
      <c r="D61" s="12"/>
      <c r="E61" s="202" t="s">
        <v>35</v>
      </c>
      <c r="F61" s="256"/>
      <c r="G61" s="232"/>
      <c r="H61" s="249"/>
      <c r="I61" s="257"/>
      <c r="J61" s="249"/>
      <c r="K61" s="34"/>
      <c r="L61" s="992"/>
      <c r="M61" s="956"/>
      <c r="N61" s="10"/>
      <c r="O61" s="10"/>
      <c r="P61" s="10"/>
      <c r="Q61" s="10"/>
      <c r="R61" s="10"/>
      <c r="S61" s="10"/>
      <c r="T61" s="10"/>
      <c r="U61" s="10"/>
      <c r="V61" s="10"/>
      <c r="W61" s="10"/>
      <c r="X61" s="10"/>
      <c r="Y61" s="10"/>
      <c r="Z61" s="10"/>
      <c r="AA61" s="10"/>
    </row>
    <row r="62" spans="1:27" s="10" customFormat="1">
      <c r="A62" s="258"/>
      <c r="B62" s="259"/>
      <c r="C62" s="259"/>
      <c r="D62" s="259"/>
      <c r="E62" s="260"/>
      <c r="F62" s="38"/>
      <c r="G62" s="232"/>
      <c r="H62" s="261"/>
      <c r="I62" s="261"/>
      <c r="J62" s="249"/>
      <c r="K62" s="34"/>
      <c r="L62" s="992"/>
      <c r="M62" s="956"/>
    </row>
    <row r="63" spans="1:27">
      <c r="A63" s="21" t="s">
        <v>61</v>
      </c>
      <c r="B63" s="13"/>
      <c r="C63" s="13"/>
      <c r="D63" s="13"/>
      <c r="E63" s="29"/>
      <c r="F63" s="35"/>
      <c r="G63" s="218"/>
      <c r="H63" s="39"/>
      <c r="I63" s="39"/>
      <c r="J63" s="39"/>
      <c r="K63" s="173"/>
      <c r="L63" s="992"/>
      <c r="M63" s="956"/>
      <c r="N63" s="10"/>
      <c r="O63" s="10"/>
      <c r="P63" s="10"/>
      <c r="Q63" s="10"/>
      <c r="R63" s="10"/>
      <c r="S63" s="10"/>
      <c r="T63" s="10"/>
      <c r="U63" s="10"/>
      <c r="V63" s="10"/>
      <c r="W63" s="10"/>
      <c r="X63" s="10"/>
      <c r="Y63" s="10"/>
      <c r="Z63" s="10"/>
      <c r="AA63" s="10"/>
    </row>
    <row r="64" spans="1:27">
      <c r="A64" s="46" t="s">
        <v>62</v>
      </c>
      <c r="B64" s="43"/>
      <c r="C64" s="43"/>
      <c r="D64" s="43"/>
      <c r="E64" s="252"/>
      <c r="F64" s="253"/>
      <c r="G64" s="218"/>
      <c r="H64" s="254"/>
      <c r="I64" s="254"/>
      <c r="J64" s="254"/>
      <c r="K64" s="173"/>
      <c r="L64" s="992"/>
      <c r="M64" s="956"/>
      <c r="N64" s="10"/>
      <c r="O64" s="10"/>
      <c r="P64" s="10"/>
      <c r="Q64" s="10"/>
      <c r="R64" s="10"/>
      <c r="S64" s="10"/>
      <c r="T64" s="10"/>
      <c r="U64" s="10"/>
      <c r="V64" s="10"/>
      <c r="W64" s="10"/>
      <c r="X64" s="10"/>
      <c r="Y64" s="10"/>
      <c r="Z64" s="10"/>
      <c r="AA64" s="10"/>
    </row>
    <row r="65" spans="1:27">
      <c r="A65" s="40" t="s">
        <v>34</v>
      </c>
      <c r="B65" s="40"/>
      <c r="C65" s="40"/>
      <c r="D65" s="40"/>
      <c r="E65" s="240" t="s">
        <v>16</v>
      </c>
      <c r="F65" s="236" t="s">
        <v>63</v>
      </c>
      <c r="G65" s="262">
        <v>18</v>
      </c>
      <c r="H65" s="239" t="s">
        <v>64</v>
      </c>
      <c r="I65" s="241">
        <v>54</v>
      </c>
      <c r="J65" s="239" t="s">
        <v>65</v>
      </c>
      <c r="K65" s="191">
        <v>18</v>
      </c>
      <c r="L65" s="993"/>
      <c r="M65" s="958">
        <f>K65*L65</f>
        <v>0</v>
      </c>
      <c r="N65" s="10"/>
      <c r="O65" s="10"/>
      <c r="P65" s="10"/>
      <c r="Q65" s="10"/>
      <c r="R65" s="10"/>
      <c r="S65" s="10"/>
      <c r="T65" s="10"/>
      <c r="U65" s="10"/>
      <c r="V65" s="10"/>
      <c r="W65" s="10"/>
      <c r="X65" s="10"/>
      <c r="Y65" s="10"/>
      <c r="Z65" s="10"/>
      <c r="AA65" s="10"/>
    </row>
    <row r="66" spans="1:27" ht="15">
      <c r="A66" s="40" t="s">
        <v>766</v>
      </c>
      <c r="B66" s="40"/>
      <c r="C66" s="40"/>
      <c r="D66" s="40"/>
      <c r="E66" s="240" t="s">
        <v>19</v>
      </c>
      <c r="F66" s="236" t="s">
        <v>63</v>
      </c>
      <c r="G66" s="262">
        <v>18</v>
      </c>
      <c r="H66" s="239" t="s">
        <v>64</v>
      </c>
      <c r="I66" s="241">
        <v>54</v>
      </c>
      <c r="J66" s="239" t="s">
        <v>66</v>
      </c>
      <c r="K66" s="191">
        <v>18</v>
      </c>
      <c r="L66" s="993"/>
      <c r="M66" s="958">
        <f>K66*L66</f>
        <v>0</v>
      </c>
      <c r="N66" s="10"/>
      <c r="O66" s="10"/>
      <c r="P66" s="10"/>
      <c r="Q66" s="10"/>
      <c r="R66" s="10"/>
      <c r="S66" s="10"/>
      <c r="T66" s="10"/>
      <c r="U66" s="10"/>
      <c r="V66" s="10"/>
      <c r="W66" s="10"/>
      <c r="X66" s="10"/>
      <c r="Y66" s="10"/>
      <c r="Z66" s="10"/>
      <c r="AA66" s="10"/>
    </row>
    <row r="67" spans="1:27" ht="15">
      <c r="A67" s="40" t="s">
        <v>772</v>
      </c>
      <c r="B67" s="40"/>
      <c r="C67" s="40"/>
      <c r="D67" s="40"/>
      <c r="E67" s="240" t="s">
        <v>19</v>
      </c>
      <c r="F67" s="236" t="s">
        <v>63</v>
      </c>
      <c r="G67" s="262">
        <v>18</v>
      </c>
      <c r="H67" s="239" t="s">
        <v>67</v>
      </c>
      <c r="I67" s="241">
        <v>18</v>
      </c>
      <c r="J67" s="239" t="s">
        <v>67</v>
      </c>
      <c r="K67" s="191">
        <v>18</v>
      </c>
      <c r="L67" s="993"/>
      <c r="M67" s="958">
        <f>K67*L67</f>
        <v>0</v>
      </c>
      <c r="N67" s="10"/>
      <c r="O67" s="10"/>
      <c r="P67" s="10"/>
      <c r="Q67" s="10"/>
      <c r="R67" s="10"/>
      <c r="S67" s="10"/>
      <c r="T67" s="10"/>
      <c r="U67" s="10"/>
      <c r="V67" s="10"/>
      <c r="W67" s="10"/>
      <c r="X67" s="10"/>
      <c r="Y67" s="10"/>
      <c r="Z67" s="10"/>
      <c r="AA67" s="10"/>
    </row>
    <row r="68" spans="1:27">
      <c r="A68" s="43"/>
      <c r="B68" s="43"/>
      <c r="C68" s="43"/>
      <c r="D68" s="43"/>
      <c r="E68" s="263" t="s">
        <v>68</v>
      </c>
      <c r="F68" s="42"/>
      <c r="G68" s="232"/>
      <c r="H68" s="233"/>
      <c r="I68" s="233"/>
      <c r="J68" s="233"/>
      <c r="K68" s="34"/>
      <c r="L68" s="992"/>
      <c r="M68" s="956"/>
      <c r="N68" s="10"/>
      <c r="O68" s="10"/>
      <c r="P68" s="10"/>
      <c r="Q68" s="10"/>
      <c r="R68" s="10"/>
      <c r="S68" s="10"/>
      <c r="T68" s="10"/>
      <c r="U68" s="10"/>
      <c r="V68" s="10"/>
      <c r="W68" s="10"/>
      <c r="X68" s="10"/>
      <c r="Y68" s="10"/>
      <c r="Z68" s="10"/>
      <c r="AA68" s="10"/>
    </row>
    <row r="69" spans="1:27">
      <c r="A69" s="43"/>
      <c r="B69" s="43"/>
      <c r="C69" s="43"/>
      <c r="D69" s="43"/>
      <c r="E69" s="264" t="s">
        <v>69</v>
      </c>
      <c r="F69" s="42"/>
      <c r="G69" s="232"/>
      <c r="H69" s="233"/>
      <c r="I69" s="233"/>
      <c r="J69" s="233"/>
      <c r="K69" s="34"/>
      <c r="L69" s="992"/>
      <c r="M69" s="956"/>
      <c r="N69" s="10"/>
      <c r="O69" s="10"/>
      <c r="P69" s="10"/>
      <c r="Q69" s="10"/>
      <c r="R69" s="10"/>
      <c r="S69" s="10"/>
      <c r="T69" s="10"/>
      <c r="U69" s="10"/>
      <c r="V69" s="10"/>
      <c r="W69" s="10"/>
      <c r="X69" s="10"/>
      <c r="Y69" s="10"/>
      <c r="Z69" s="10"/>
      <c r="AA69" s="10"/>
    </row>
    <row r="70" spans="1:27">
      <c r="A70" s="12"/>
      <c r="B70" s="12"/>
      <c r="C70" s="12"/>
      <c r="D70" s="12"/>
      <c r="E70" s="95"/>
      <c r="F70" s="42"/>
      <c r="G70" s="232"/>
      <c r="H70" s="249"/>
      <c r="I70" s="249"/>
      <c r="J70" s="249"/>
      <c r="K70" s="34"/>
      <c r="L70" s="992"/>
      <c r="M70" s="956"/>
      <c r="N70" s="10"/>
      <c r="O70" s="10"/>
      <c r="P70" s="10"/>
      <c r="Q70" s="10"/>
      <c r="R70" s="10"/>
      <c r="S70" s="10"/>
      <c r="T70" s="10"/>
      <c r="U70" s="10"/>
      <c r="V70" s="10"/>
      <c r="W70" s="10"/>
      <c r="X70" s="10"/>
      <c r="Y70" s="10"/>
      <c r="Z70" s="10"/>
      <c r="AA70" s="10"/>
    </row>
    <row r="71" spans="1:27">
      <c r="A71" s="21" t="s">
        <v>910</v>
      </c>
      <c r="B71" s="13"/>
      <c r="C71" s="13"/>
      <c r="D71" s="13"/>
      <c r="E71" s="29"/>
      <c r="F71" s="35"/>
      <c r="G71" s="218"/>
      <c r="H71" s="39"/>
      <c r="I71" s="39"/>
      <c r="J71" s="39"/>
      <c r="K71" s="173"/>
      <c r="L71" s="992"/>
      <c r="M71" s="956"/>
      <c r="N71" s="10"/>
      <c r="O71" s="10"/>
      <c r="P71" s="10"/>
      <c r="Q71" s="10"/>
      <c r="R71" s="10"/>
      <c r="S71" s="10"/>
      <c r="T71" s="10"/>
      <c r="U71" s="10"/>
      <c r="V71" s="10"/>
      <c r="W71" s="10"/>
      <c r="X71" s="10"/>
      <c r="Y71" s="10"/>
      <c r="Z71" s="10"/>
      <c r="AA71" s="10"/>
    </row>
    <row r="72" spans="1:27">
      <c r="A72" s="12" t="s">
        <v>75</v>
      </c>
      <c r="B72" s="12"/>
      <c r="C72" s="12"/>
      <c r="D72" s="12"/>
      <c r="E72" s="206" t="s">
        <v>31</v>
      </c>
      <c r="F72" s="207" t="s">
        <v>906</v>
      </c>
      <c r="G72" s="212">
        <v>63</v>
      </c>
      <c r="H72" s="209">
        <v>500</v>
      </c>
      <c r="I72" s="210">
        <v>1</v>
      </c>
      <c r="J72" s="209">
        <v>2000</v>
      </c>
      <c r="K72" s="191">
        <v>1</v>
      </c>
      <c r="L72" s="994"/>
      <c r="M72" s="958">
        <f>K72*L72</f>
        <v>0</v>
      </c>
      <c r="N72" s="10"/>
      <c r="O72" s="10"/>
      <c r="P72" s="10"/>
      <c r="Q72" s="10"/>
      <c r="R72" s="10"/>
      <c r="S72" s="10"/>
      <c r="T72" s="10"/>
      <c r="U72" s="10"/>
      <c r="V72" s="10"/>
      <c r="W72" s="10"/>
      <c r="X72" s="10"/>
      <c r="Y72" s="10"/>
      <c r="Z72" s="10"/>
      <c r="AA72" s="10"/>
    </row>
    <row r="73" spans="1:27">
      <c r="A73" s="12" t="s">
        <v>34</v>
      </c>
      <c r="B73" s="12"/>
      <c r="C73" s="12"/>
      <c r="D73" s="12"/>
      <c r="E73" s="206" t="s">
        <v>16</v>
      </c>
      <c r="F73" s="207" t="s">
        <v>906</v>
      </c>
      <c r="G73" s="212">
        <v>63</v>
      </c>
      <c r="H73" s="209">
        <v>100</v>
      </c>
      <c r="I73" s="210">
        <v>1</v>
      </c>
      <c r="J73" s="209">
        <v>400</v>
      </c>
      <c r="K73" s="191">
        <v>1</v>
      </c>
      <c r="L73" s="993"/>
      <c r="M73" s="958">
        <f>K73*L73</f>
        <v>0</v>
      </c>
      <c r="N73" s="10"/>
      <c r="O73" s="10"/>
      <c r="P73" s="10"/>
      <c r="Q73" s="10"/>
      <c r="R73" s="10"/>
      <c r="S73" s="10"/>
      <c r="T73" s="10"/>
      <c r="U73" s="10"/>
      <c r="V73" s="10"/>
      <c r="W73" s="10"/>
      <c r="X73" s="10"/>
      <c r="Y73" s="10"/>
      <c r="Z73" s="10"/>
      <c r="AA73" s="10"/>
    </row>
    <row r="74" spans="1:27">
      <c r="A74" s="12" t="s">
        <v>76</v>
      </c>
      <c r="B74" s="12"/>
      <c r="C74" s="12"/>
      <c r="D74" s="12"/>
      <c r="E74" s="206" t="s">
        <v>77</v>
      </c>
      <c r="F74" s="207" t="s">
        <v>906</v>
      </c>
      <c r="G74" s="212">
        <v>63</v>
      </c>
      <c r="H74" s="209">
        <v>500</v>
      </c>
      <c r="I74" s="210">
        <v>1</v>
      </c>
      <c r="J74" s="265">
        <v>2000</v>
      </c>
      <c r="K74" s="191">
        <v>1</v>
      </c>
      <c r="L74" s="993"/>
      <c r="M74" s="958">
        <f>K74*L74</f>
        <v>0</v>
      </c>
      <c r="N74" s="10"/>
      <c r="O74" s="10"/>
      <c r="P74" s="10"/>
      <c r="Q74" s="10"/>
      <c r="R74" s="10"/>
      <c r="S74" s="10"/>
      <c r="T74" s="10"/>
      <c r="U74" s="10"/>
      <c r="V74" s="10"/>
      <c r="W74" s="10"/>
      <c r="X74" s="10"/>
      <c r="Y74" s="10"/>
      <c r="Z74" s="10"/>
      <c r="AA74" s="10"/>
    </row>
    <row r="75" spans="1:27">
      <c r="A75" s="12"/>
      <c r="B75" s="12"/>
      <c r="C75" s="12"/>
      <c r="D75" s="12"/>
      <c r="E75" s="202"/>
      <c r="F75" s="256"/>
      <c r="G75" s="232"/>
      <c r="H75" s="249"/>
      <c r="I75" s="257"/>
      <c r="J75" s="250"/>
      <c r="K75" s="34"/>
      <c r="L75" s="992"/>
      <c r="M75" s="956"/>
      <c r="N75" s="10"/>
      <c r="O75" s="10"/>
      <c r="P75" s="10"/>
      <c r="Q75" s="10"/>
      <c r="R75" s="10"/>
      <c r="S75" s="10"/>
      <c r="T75" s="10"/>
      <c r="U75" s="10"/>
      <c r="V75" s="10"/>
      <c r="W75" s="10"/>
      <c r="X75" s="10"/>
      <c r="Y75" s="10"/>
      <c r="Z75" s="10"/>
      <c r="AA75" s="10"/>
    </row>
    <row r="76" spans="1:27">
      <c r="A76" s="21" t="s">
        <v>773</v>
      </c>
      <c r="B76" s="13"/>
      <c r="C76" s="13"/>
      <c r="D76" s="13"/>
      <c r="E76" s="29"/>
      <c r="F76" s="35"/>
      <c r="G76" s="218"/>
      <c r="H76" s="39"/>
      <c r="I76" s="39"/>
      <c r="J76" s="39"/>
      <c r="K76" s="173"/>
      <c r="L76" s="992"/>
      <c r="M76" s="956"/>
      <c r="N76" s="10"/>
      <c r="O76" s="10"/>
      <c r="P76" s="10"/>
      <c r="Q76" s="10"/>
      <c r="R76" s="10"/>
      <c r="S76" s="10"/>
      <c r="T76" s="10"/>
      <c r="U76" s="10"/>
      <c r="V76" s="10"/>
      <c r="W76" s="10"/>
      <c r="X76" s="10"/>
      <c r="Y76" s="10"/>
      <c r="Z76" s="10"/>
      <c r="AA76" s="10"/>
    </row>
    <row r="77" spans="1:27">
      <c r="A77" s="21" t="s">
        <v>78</v>
      </c>
      <c r="B77" s="13"/>
      <c r="C77" s="13"/>
      <c r="D77" s="13"/>
      <c r="E77" s="29"/>
      <c r="F77" s="35"/>
      <c r="G77" s="218"/>
      <c r="H77" s="39"/>
      <c r="I77" s="39"/>
      <c r="J77" s="39"/>
      <c r="K77" s="173"/>
      <c r="L77" s="992"/>
      <c r="M77" s="956"/>
      <c r="N77" s="10"/>
      <c r="O77" s="10"/>
      <c r="P77" s="10"/>
      <c r="Q77" s="10"/>
      <c r="R77" s="10"/>
      <c r="S77" s="10"/>
      <c r="T77" s="10"/>
      <c r="U77" s="10"/>
      <c r="V77" s="10"/>
      <c r="W77" s="10"/>
      <c r="X77" s="10"/>
      <c r="Y77" s="10"/>
      <c r="Z77" s="10"/>
      <c r="AA77" s="10"/>
    </row>
    <row r="78" spans="1:27">
      <c r="A78" s="46" t="s">
        <v>911</v>
      </c>
      <c r="B78" s="43"/>
      <c r="C78" s="43"/>
      <c r="D78" s="43"/>
      <c r="E78" s="252"/>
      <c r="F78" s="253"/>
      <c r="G78" s="218"/>
      <c r="H78" s="254"/>
      <c r="I78" s="254"/>
      <c r="J78" s="254"/>
      <c r="K78" s="173"/>
      <c r="L78" s="992"/>
      <c r="M78" s="956"/>
      <c r="N78" s="10"/>
      <c r="O78" s="10"/>
      <c r="P78" s="10"/>
      <c r="Q78" s="10"/>
      <c r="R78" s="10"/>
      <c r="S78" s="10"/>
      <c r="T78" s="10"/>
      <c r="U78" s="10"/>
      <c r="V78" s="10"/>
      <c r="W78" s="10"/>
      <c r="X78" s="10"/>
      <c r="Y78" s="10"/>
      <c r="Z78" s="10"/>
      <c r="AA78" s="10"/>
    </row>
    <row r="79" spans="1:27">
      <c r="A79" s="40" t="s">
        <v>80</v>
      </c>
      <c r="B79" s="40"/>
      <c r="C79" s="40"/>
      <c r="D79" s="40"/>
      <c r="E79" s="240" t="s">
        <v>81</v>
      </c>
      <c r="F79" s="236" t="s">
        <v>912</v>
      </c>
      <c r="G79" s="212">
        <v>3111</v>
      </c>
      <c r="H79" s="239">
        <v>5000</v>
      </c>
      <c r="I79" s="238">
        <v>2</v>
      </c>
      <c r="J79" s="266">
        <v>5000</v>
      </c>
      <c r="K79" s="191">
        <v>2</v>
      </c>
      <c r="L79" s="993"/>
      <c r="M79" s="958">
        <f t="shared" ref="M79:M88" si="2">K79*L79</f>
        <v>0</v>
      </c>
      <c r="N79" s="10"/>
      <c r="O79" s="10"/>
      <c r="P79" s="10"/>
      <c r="Q79" s="10"/>
      <c r="R79" s="10"/>
      <c r="S79" s="10"/>
      <c r="T79" s="10"/>
      <c r="U79" s="10"/>
      <c r="V79" s="10"/>
      <c r="W79" s="10"/>
      <c r="X79" s="10"/>
      <c r="Y79" s="10"/>
      <c r="Z79" s="10"/>
      <c r="AA79" s="10"/>
    </row>
    <row r="80" spans="1:27">
      <c r="A80" s="40" t="s">
        <v>82</v>
      </c>
      <c r="B80" s="40"/>
      <c r="C80" s="40"/>
      <c r="D80" s="40"/>
      <c r="E80" s="240" t="s">
        <v>31</v>
      </c>
      <c r="F80" s="236" t="s">
        <v>912</v>
      </c>
      <c r="G80" s="212">
        <v>3111</v>
      </c>
      <c r="H80" s="239">
        <v>5000</v>
      </c>
      <c r="I80" s="238">
        <v>2</v>
      </c>
      <c r="J80" s="266">
        <v>5000</v>
      </c>
      <c r="K80" s="191">
        <v>2</v>
      </c>
      <c r="L80" s="993"/>
      <c r="M80" s="958">
        <f t="shared" si="2"/>
        <v>0</v>
      </c>
      <c r="N80" s="10"/>
      <c r="O80" s="10"/>
      <c r="P80" s="10"/>
      <c r="Q80" s="10"/>
      <c r="R80" s="10"/>
      <c r="S80" s="10"/>
      <c r="T80" s="10"/>
      <c r="U80" s="10"/>
      <c r="V80" s="10"/>
      <c r="W80" s="10"/>
      <c r="X80" s="10"/>
      <c r="Y80" s="10"/>
      <c r="Z80" s="10"/>
      <c r="AA80" s="10"/>
    </row>
    <row r="81" spans="1:27">
      <c r="A81" s="40" t="s">
        <v>83</v>
      </c>
      <c r="B81" s="40"/>
      <c r="C81" s="40"/>
      <c r="D81" s="40"/>
      <c r="E81" s="240" t="s">
        <v>31</v>
      </c>
      <c r="F81" s="236" t="s">
        <v>912</v>
      </c>
      <c r="G81" s="212">
        <v>3111</v>
      </c>
      <c r="H81" s="239">
        <v>3000</v>
      </c>
      <c r="I81" s="238">
        <v>2</v>
      </c>
      <c r="J81" s="266">
        <v>10000</v>
      </c>
      <c r="K81" s="191">
        <v>2</v>
      </c>
      <c r="L81" s="993"/>
      <c r="M81" s="958">
        <f t="shared" si="2"/>
        <v>0</v>
      </c>
      <c r="N81" s="10"/>
      <c r="O81" s="10"/>
      <c r="P81" s="10"/>
      <c r="Q81" s="10"/>
      <c r="R81" s="10"/>
      <c r="S81" s="10"/>
      <c r="T81" s="10"/>
      <c r="U81" s="10"/>
      <c r="V81" s="10"/>
      <c r="W81" s="10"/>
      <c r="X81" s="10"/>
      <c r="Y81" s="10"/>
      <c r="Z81" s="10"/>
      <c r="AA81" s="10"/>
    </row>
    <row r="82" spans="1:27">
      <c r="A82" s="40" t="s">
        <v>84</v>
      </c>
      <c r="B82" s="40"/>
      <c r="C82" s="40"/>
      <c r="D82" s="40"/>
      <c r="E82" s="240" t="s">
        <v>85</v>
      </c>
      <c r="F82" s="236" t="s">
        <v>912</v>
      </c>
      <c r="G82" s="212">
        <v>3111</v>
      </c>
      <c r="H82" s="239">
        <v>3000</v>
      </c>
      <c r="I82" s="238">
        <v>2</v>
      </c>
      <c r="J82" s="239">
        <v>10000</v>
      </c>
      <c r="K82" s="191">
        <v>2</v>
      </c>
      <c r="L82" s="993"/>
      <c r="M82" s="958">
        <f t="shared" si="2"/>
        <v>0</v>
      </c>
      <c r="N82" s="10"/>
      <c r="O82" s="10"/>
      <c r="P82" s="10"/>
      <c r="Q82" s="10"/>
      <c r="R82" s="10"/>
      <c r="S82" s="10"/>
      <c r="T82" s="10"/>
      <c r="U82" s="10"/>
      <c r="V82" s="10"/>
      <c r="W82" s="10"/>
      <c r="X82" s="10"/>
      <c r="Y82" s="10"/>
      <c r="Z82" s="10"/>
      <c r="AA82" s="10"/>
    </row>
    <row r="83" spans="1:27">
      <c r="A83" s="40" t="s">
        <v>86</v>
      </c>
      <c r="B83" s="40"/>
      <c r="C83" s="40"/>
      <c r="D83" s="40"/>
      <c r="E83" s="235" t="s">
        <v>87</v>
      </c>
      <c r="F83" s="236" t="s">
        <v>912</v>
      </c>
      <c r="G83" s="212">
        <v>3111</v>
      </c>
      <c r="H83" s="239">
        <v>3000</v>
      </c>
      <c r="I83" s="238">
        <v>2</v>
      </c>
      <c r="J83" s="239">
        <v>10000</v>
      </c>
      <c r="K83" s="191">
        <v>2</v>
      </c>
      <c r="L83" s="993"/>
      <c r="M83" s="958">
        <f t="shared" si="2"/>
        <v>0</v>
      </c>
      <c r="N83" s="10"/>
      <c r="O83" s="10"/>
      <c r="P83" s="10"/>
      <c r="Q83" s="10"/>
      <c r="R83" s="10"/>
      <c r="S83" s="10"/>
      <c r="T83" s="10"/>
      <c r="U83" s="10"/>
      <c r="V83" s="10"/>
      <c r="W83" s="10"/>
      <c r="X83" s="10"/>
      <c r="Y83" s="10"/>
      <c r="Z83" s="10"/>
      <c r="AA83" s="10"/>
    </row>
    <row r="84" spans="1:27">
      <c r="A84" s="40" t="s">
        <v>32</v>
      </c>
      <c r="B84" s="40"/>
      <c r="C84" s="40"/>
      <c r="D84" s="40"/>
      <c r="E84" s="240" t="s">
        <v>33</v>
      </c>
      <c r="F84" s="236" t="s">
        <v>912</v>
      </c>
      <c r="G84" s="212">
        <v>3111</v>
      </c>
      <c r="H84" s="239">
        <v>10000</v>
      </c>
      <c r="I84" s="238">
        <v>2</v>
      </c>
      <c r="J84" s="239">
        <v>40000</v>
      </c>
      <c r="K84" s="191">
        <v>2</v>
      </c>
      <c r="L84" s="993"/>
      <c r="M84" s="958">
        <f t="shared" si="2"/>
        <v>0</v>
      </c>
      <c r="N84" s="10"/>
      <c r="O84" s="10"/>
      <c r="P84" s="10"/>
      <c r="Q84" s="10"/>
      <c r="R84" s="10"/>
      <c r="S84" s="10"/>
      <c r="T84" s="10"/>
      <c r="U84" s="10"/>
      <c r="V84" s="10"/>
      <c r="W84" s="10"/>
      <c r="X84" s="10"/>
      <c r="Y84" s="10"/>
      <c r="Z84" s="10"/>
      <c r="AA84" s="10"/>
    </row>
    <row r="85" spans="1:27">
      <c r="A85" s="40" t="s">
        <v>34</v>
      </c>
      <c r="B85" s="40"/>
      <c r="C85" s="40"/>
      <c r="D85" s="40"/>
      <c r="E85" s="235" t="s">
        <v>16</v>
      </c>
      <c r="F85" s="236" t="s">
        <v>906</v>
      </c>
      <c r="G85" s="212">
        <v>7667</v>
      </c>
      <c r="H85" s="239">
        <v>500</v>
      </c>
      <c r="I85" s="238">
        <v>16</v>
      </c>
      <c r="J85" s="266">
        <v>2000</v>
      </c>
      <c r="K85" s="191">
        <v>4</v>
      </c>
      <c r="L85" s="993"/>
      <c r="M85" s="958">
        <f t="shared" si="2"/>
        <v>0</v>
      </c>
      <c r="N85" s="10"/>
      <c r="O85" s="10"/>
      <c r="P85" s="10"/>
      <c r="Q85" s="10"/>
      <c r="R85" s="10"/>
      <c r="S85" s="10"/>
      <c r="T85" s="10"/>
      <c r="U85" s="10"/>
      <c r="V85" s="10"/>
      <c r="W85" s="10"/>
      <c r="X85" s="10"/>
      <c r="Y85" s="10"/>
      <c r="Z85" s="10"/>
      <c r="AA85" s="10"/>
    </row>
    <row r="86" spans="1:27" ht="15">
      <c r="A86" s="40" t="s">
        <v>766</v>
      </c>
      <c r="B86" s="40"/>
      <c r="C86" s="40"/>
      <c r="D86" s="40"/>
      <c r="E86" s="235" t="s">
        <v>19</v>
      </c>
      <c r="F86" s="236" t="s">
        <v>906</v>
      </c>
      <c r="G86" s="212">
        <v>7667</v>
      </c>
      <c r="H86" s="239">
        <v>500</v>
      </c>
      <c r="I86" s="238">
        <v>16</v>
      </c>
      <c r="J86" s="266">
        <v>2000</v>
      </c>
      <c r="K86" s="191">
        <v>4</v>
      </c>
      <c r="L86" s="993"/>
      <c r="M86" s="958">
        <f t="shared" si="2"/>
        <v>0</v>
      </c>
      <c r="N86" s="10"/>
      <c r="O86" s="10"/>
      <c r="P86" s="10"/>
      <c r="Q86" s="10"/>
      <c r="R86" s="10"/>
      <c r="S86" s="10"/>
      <c r="T86" s="10"/>
      <c r="U86" s="10"/>
      <c r="V86" s="10"/>
      <c r="W86" s="10"/>
      <c r="X86" s="10"/>
      <c r="Y86" s="10"/>
      <c r="Z86" s="10"/>
      <c r="AA86" s="10"/>
    </row>
    <row r="87" spans="1:27" ht="15">
      <c r="A87" s="40" t="s">
        <v>774</v>
      </c>
      <c r="B87" s="40"/>
      <c r="C87" s="40"/>
      <c r="D87" s="40"/>
      <c r="E87" s="235" t="s">
        <v>19</v>
      </c>
      <c r="F87" s="236" t="s">
        <v>906</v>
      </c>
      <c r="G87" s="212">
        <v>7667</v>
      </c>
      <c r="H87" s="239">
        <v>10000</v>
      </c>
      <c r="I87" s="238">
        <v>2</v>
      </c>
      <c r="J87" s="266">
        <v>20000</v>
      </c>
      <c r="K87" s="191">
        <v>2</v>
      </c>
      <c r="L87" s="993"/>
      <c r="M87" s="958">
        <f t="shared" si="2"/>
        <v>0</v>
      </c>
      <c r="N87" s="10"/>
      <c r="O87" s="10"/>
      <c r="P87" s="10"/>
      <c r="Q87" s="10"/>
      <c r="R87" s="10"/>
      <c r="S87" s="10"/>
      <c r="T87" s="10"/>
      <c r="U87" s="10"/>
      <c r="V87" s="10"/>
      <c r="W87" s="10"/>
      <c r="X87" s="10"/>
      <c r="Y87" s="10"/>
      <c r="Z87" s="10"/>
      <c r="AA87" s="10"/>
    </row>
    <row r="88" spans="1:27">
      <c r="A88" s="40" t="s">
        <v>88</v>
      </c>
      <c r="B88" s="40"/>
      <c r="C88" s="40"/>
      <c r="D88" s="40"/>
      <c r="E88" s="240" t="s">
        <v>89</v>
      </c>
      <c r="F88" s="236" t="s">
        <v>906</v>
      </c>
      <c r="G88" s="212">
        <v>7667</v>
      </c>
      <c r="H88" s="239">
        <v>2000</v>
      </c>
      <c r="I88" s="238">
        <v>4</v>
      </c>
      <c r="J88" s="266">
        <v>8000</v>
      </c>
      <c r="K88" s="191">
        <v>2</v>
      </c>
      <c r="L88" s="993"/>
      <c r="M88" s="958">
        <f t="shared" si="2"/>
        <v>0</v>
      </c>
      <c r="N88" s="10"/>
      <c r="O88" s="10"/>
      <c r="P88" s="10"/>
      <c r="Q88" s="10"/>
      <c r="R88" s="10"/>
      <c r="S88" s="10"/>
      <c r="T88" s="10"/>
      <c r="U88" s="10"/>
      <c r="V88" s="10"/>
      <c r="W88" s="10"/>
      <c r="X88" s="10"/>
      <c r="Y88" s="10"/>
      <c r="Z88" s="10"/>
      <c r="AA88" s="10"/>
    </row>
    <row r="89" spans="1:27">
      <c r="A89" s="24"/>
      <c r="B89" s="12"/>
      <c r="C89" s="12"/>
      <c r="D89" s="12"/>
      <c r="E89" s="29"/>
      <c r="F89" s="256"/>
      <c r="G89" s="232"/>
      <c r="H89" s="249"/>
      <c r="I89" s="257"/>
      <c r="J89" s="249"/>
      <c r="K89" s="34"/>
      <c r="L89" s="992"/>
      <c r="M89" s="956"/>
      <c r="N89" s="10"/>
      <c r="O89" s="10"/>
      <c r="P89" s="10"/>
      <c r="Q89" s="10"/>
      <c r="R89" s="10"/>
      <c r="S89" s="10"/>
      <c r="T89" s="10"/>
      <c r="U89" s="10"/>
      <c r="V89" s="10"/>
      <c r="W89" s="10"/>
      <c r="X89" s="10"/>
      <c r="Y89" s="10"/>
      <c r="Z89" s="10"/>
      <c r="AA89" s="10"/>
    </row>
    <row r="90" spans="1:27">
      <c r="A90" s="21" t="s">
        <v>759</v>
      </c>
      <c r="B90" s="13"/>
      <c r="C90" s="13"/>
      <c r="D90" s="13"/>
      <c r="E90" s="29"/>
      <c r="F90" s="35"/>
      <c r="G90" s="218"/>
      <c r="H90" s="39"/>
      <c r="I90" s="39"/>
      <c r="J90" s="39"/>
      <c r="K90" s="173"/>
      <c r="L90" s="992"/>
      <c r="M90" s="956"/>
      <c r="N90" s="10"/>
      <c r="O90" s="10"/>
      <c r="P90" s="10"/>
      <c r="Q90" s="10"/>
      <c r="R90" s="10"/>
      <c r="S90" s="10"/>
      <c r="T90" s="10"/>
      <c r="U90" s="10"/>
      <c r="V90" s="10"/>
      <c r="W90" s="10"/>
      <c r="X90" s="10"/>
      <c r="Y90" s="10"/>
      <c r="Z90" s="10"/>
      <c r="AA90" s="10"/>
    </row>
    <row r="91" spans="1:27">
      <c r="A91" s="12" t="s">
        <v>913</v>
      </c>
      <c r="B91" s="12"/>
      <c r="C91" s="12"/>
      <c r="D91" s="12"/>
      <c r="E91" s="267" t="s">
        <v>654</v>
      </c>
      <c r="F91" s="207" t="s">
        <v>760</v>
      </c>
      <c r="G91" s="212">
        <v>289</v>
      </c>
      <c r="H91" s="209">
        <v>0.75</v>
      </c>
      <c r="I91" s="210">
        <v>217</v>
      </c>
      <c r="J91" s="209">
        <v>0.25</v>
      </c>
      <c r="K91" s="191">
        <v>72</v>
      </c>
      <c r="L91" s="993"/>
      <c r="M91" s="958">
        <f>K91*L91</f>
        <v>0</v>
      </c>
      <c r="N91" s="10"/>
      <c r="O91" s="10"/>
      <c r="P91" s="10"/>
      <c r="Q91" s="10"/>
      <c r="R91" s="10"/>
      <c r="S91" s="10"/>
      <c r="T91" s="10"/>
      <c r="U91" s="10"/>
      <c r="V91" s="10"/>
      <c r="W91" s="10"/>
      <c r="X91" s="10"/>
      <c r="Y91" s="10"/>
      <c r="Z91" s="10"/>
      <c r="AA91" s="10"/>
    </row>
    <row r="92" spans="1:27">
      <c r="A92" s="12" t="s">
        <v>914</v>
      </c>
      <c r="B92" s="12"/>
      <c r="C92" s="12"/>
      <c r="D92" s="12"/>
      <c r="E92" s="267" t="s">
        <v>654</v>
      </c>
      <c r="F92" s="207" t="s">
        <v>760</v>
      </c>
      <c r="G92" s="212">
        <v>289</v>
      </c>
      <c r="H92" s="209">
        <v>0.75</v>
      </c>
      <c r="I92" s="210">
        <v>217</v>
      </c>
      <c r="J92" s="209">
        <v>0.25</v>
      </c>
      <c r="K92" s="191">
        <v>72</v>
      </c>
      <c r="L92" s="993"/>
      <c r="M92" s="958">
        <f>K92*L92</f>
        <v>0</v>
      </c>
      <c r="N92" s="10"/>
      <c r="O92" s="10"/>
      <c r="P92" s="10"/>
      <c r="Q92" s="10"/>
      <c r="R92" s="10"/>
      <c r="S92" s="10"/>
      <c r="T92" s="10"/>
      <c r="U92" s="10"/>
      <c r="V92" s="10"/>
      <c r="W92" s="10"/>
      <c r="X92" s="10"/>
      <c r="Y92" s="10"/>
      <c r="Z92" s="10"/>
      <c r="AA92" s="10"/>
    </row>
    <row r="93" spans="1:27">
      <c r="A93" s="12"/>
      <c r="B93" s="12"/>
      <c r="C93" s="12"/>
      <c r="D93" s="47"/>
      <c r="E93" s="268" t="s">
        <v>915</v>
      </c>
      <c r="F93" s="244"/>
      <c r="G93" s="269"/>
      <c r="H93" s="270"/>
      <c r="I93" s="270"/>
      <c r="J93" s="270"/>
      <c r="K93" s="271"/>
      <c r="L93" s="992"/>
      <c r="M93" s="956"/>
      <c r="N93" s="10"/>
      <c r="O93" s="10"/>
      <c r="P93" s="10"/>
      <c r="Q93" s="10"/>
      <c r="R93" s="10"/>
      <c r="S93" s="10"/>
      <c r="T93" s="10"/>
      <c r="U93" s="10"/>
      <c r="V93" s="10"/>
      <c r="W93" s="10"/>
      <c r="X93" s="10"/>
      <c r="Y93" s="10"/>
      <c r="Z93" s="10"/>
      <c r="AA93" s="10"/>
    </row>
    <row r="94" spans="1:27" ht="15" thickBot="1">
      <c r="A94" s="12"/>
      <c r="B94" s="12"/>
      <c r="C94" s="12"/>
      <c r="D94" s="47"/>
      <c r="E94" s="95"/>
      <c r="F94" s="244"/>
      <c r="G94" s="232"/>
      <c r="H94" s="1103" t="s">
        <v>899</v>
      </c>
      <c r="I94" s="1103"/>
      <c r="J94" s="1103"/>
      <c r="K94" s="1103"/>
      <c r="L94" s="1216">
        <f>SUM(M27:M92)</f>
        <v>0</v>
      </c>
      <c r="M94" s="1216"/>
      <c r="N94" s="10"/>
      <c r="O94" s="10"/>
      <c r="P94" s="10"/>
      <c r="Q94" s="10"/>
      <c r="R94" s="10"/>
      <c r="S94" s="10"/>
      <c r="T94" s="10"/>
      <c r="U94" s="10"/>
      <c r="V94" s="10"/>
      <c r="W94" s="10"/>
      <c r="X94" s="10"/>
      <c r="Y94" s="10"/>
      <c r="Z94" s="10"/>
      <c r="AA94" s="10"/>
    </row>
    <row r="95" spans="1:27">
      <c r="A95" s="12"/>
      <c r="B95" s="12"/>
      <c r="C95" s="12"/>
      <c r="D95" s="47"/>
      <c r="E95" s="95"/>
      <c r="F95" s="244"/>
      <c r="G95" s="232"/>
      <c r="H95" s="1013"/>
      <c r="I95" s="1013"/>
      <c r="J95" s="1013"/>
      <c r="K95" s="1013"/>
      <c r="L95" s="995"/>
      <c r="M95" s="995"/>
      <c r="N95" s="10"/>
      <c r="O95" s="10"/>
      <c r="P95" s="10"/>
      <c r="Q95" s="10"/>
      <c r="R95" s="10"/>
      <c r="S95" s="10"/>
      <c r="T95" s="10"/>
      <c r="U95" s="10"/>
      <c r="V95" s="10"/>
      <c r="W95" s="10"/>
      <c r="X95" s="10"/>
      <c r="Y95" s="10"/>
      <c r="Z95" s="10"/>
      <c r="AA95" s="10"/>
    </row>
    <row r="96" spans="1:27">
      <c r="A96" s="21" t="s">
        <v>98</v>
      </c>
      <c r="B96" s="13"/>
      <c r="C96" s="13"/>
      <c r="D96" s="13"/>
      <c r="E96" s="29"/>
      <c r="F96" s="193"/>
      <c r="G96" s="194"/>
      <c r="H96" s="195"/>
      <c r="I96" s="195"/>
      <c r="J96" s="195"/>
      <c r="K96" s="196"/>
      <c r="L96" s="992"/>
      <c r="M96" s="956"/>
      <c r="N96" s="10"/>
      <c r="O96" s="10"/>
      <c r="P96" s="10"/>
      <c r="Q96" s="10"/>
      <c r="R96" s="10"/>
      <c r="S96" s="10"/>
      <c r="T96" s="10"/>
      <c r="U96" s="10"/>
      <c r="V96" s="10"/>
      <c r="W96" s="10"/>
      <c r="X96" s="10"/>
      <c r="Y96" s="10"/>
      <c r="Z96" s="10"/>
      <c r="AA96" s="10"/>
    </row>
    <row r="97" spans="1:27">
      <c r="A97" s="21" t="s">
        <v>775</v>
      </c>
      <c r="B97" s="13"/>
      <c r="C97" s="13"/>
      <c r="D97" s="13"/>
      <c r="E97" s="29"/>
      <c r="F97" s="35"/>
      <c r="G97" s="218"/>
      <c r="H97" s="39"/>
      <c r="I97" s="39"/>
      <c r="J97" s="39"/>
      <c r="K97" s="173"/>
      <c r="L97" s="992"/>
      <c r="M97" s="956"/>
      <c r="N97" s="10"/>
      <c r="O97" s="10"/>
      <c r="P97" s="10"/>
      <c r="Q97" s="10"/>
      <c r="R97" s="10"/>
      <c r="S97" s="10"/>
      <c r="T97" s="10"/>
      <c r="U97" s="10"/>
      <c r="V97" s="10"/>
      <c r="W97" s="10"/>
      <c r="X97" s="10"/>
      <c r="Y97" s="10"/>
      <c r="Z97" s="10"/>
      <c r="AA97" s="10"/>
    </row>
    <row r="98" spans="1:27">
      <c r="A98" s="21" t="s">
        <v>99</v>
      </c>
      <c r="B98" s="13"/>
      <c r="C98" s="13"/>
      <c r="D98" s="13"/>
      <c r="E98" s="29"/>
      <c r="F98" s="35"/>
      <c r="G98" s="218"/>
      <c r="H98" s="39"/>
      <c r="I98" s="39"/>
      <c r="J98" s="39"/>
      <c r="K98" s="173"/>
      <c r="L98" s="992"/>
      <c r="M98" s="956"/>
      <c r="N98" s="10"/>
      <c r="O98" s="10"/>
      <c r="P98" s="10"/>
      <c r="Q98" s="10"/>
      <c r="R98" s="10"/>
      <c r="S98" s="10"/>
      <c r="T98" s="10"/>
      <c r="U98" s="10"/>
      <c r="V98" s="10"/>
      <c r="W98" s="10"/>
      <c r="X98" s="10"/>
      <c r="Y98" s="10"/>
      <c r="Z98" s="10"/>
      <c r="AA98" s="10"/>
    </row>
    <row r="99" spans="1:27">
      <c r="A99" s="40" t="s">
        <v>100</v>
      </c>
      <c r="B99" s="43"/>
      <c r="C99" s="43"/>
      <c r="D99" s="43"/>
      <c r="E99" s="240" t="s">
        <v>81</v>
      </c>
      <c r="F99" s="273" t="s">
        <v>916</v>
      </c>
      <c r="G99" s="274">
        <v>3114</v>
      </c>
      <c r="H99" s="275">
        <v>1000</v>
      </c>
      <c r="I99" s="241">
        <v>4</v>
      </c>
      <c r="J99" s="239">
        <v>4000</v>
      </c>
      <c r="K99" s="191">
        <v>1</v>
      </c>
      <c r="L99" s="993"/>
      <c r="M99" s="958">
        <f>K99*L99</f>
        <v>0</v>
      </c>
      <c r="N99" s="10"/>
      <c r="O99" s="10"/>
      <c r="P99" s="10"/>
      <c r="Q99" s="10"/>
      <c r="R99" s="10"/>
      <c r="S99" s="10"/>
      <c r="T99" s="10"/>
      <c r="U99" s="10"/>
      <c r="V99" s="10"/>
      <c r="W99" s="10"/>
      <c r="X99" s="10"/>
      <c r="Y99" s="10"/>
      <c r="Z99" s="10"/>
      <c r="AA99" s="10"/>
    </row>
    <row r="100" spans="1:27">
      <c r="A100" s="40" t="s">
        <v>101</v>
      </c>
      <c r="B100" s="43"/>
      <c r="C100" s="43"/>
      <c r="D100" s="43"/>
      <c r="E100" s="240" t="s">
        <v>31</v>
      </c>
      <c r="F100" s="273" t="s">
        <v>916</v>
      </c>
      <c r="G100" s="274">
        <v>3114</v>
      </c>
      <c r="H100" s="275">
        <v>1000</v>
      </c>
      <c r="I100" s="241">
        <v>4</v>
      </c>
      <c r="J100" s="239">
        <v>4000</v>
      </c>
      <c r="K100" s="191">
        <v>1</v>
      </c>
      <c r="L100" s="993"/>
      <c r="M100" s="958">
        <f>K100*L100</f>
        <v>0</v>
      </c>
      <c r="N100" s="10"/>
      <c r="O100" s="10"/>
      <c r="P100" s="10"/>
      <c r="Q100" s="10"/>
      <c r="R100" s="10"/>
      <c r="S100" s="10"/>
      <c r="T100" s="10"/>
      <c r="U100" s="10"/>
      <c r="V100" s="10"/>
      <c r="W100" s="10"/>
      <c r="X100" s="10"/>
      <c r="Y100" s="10"/>
      <c r="Z100" s="10"/>
      <c r="AA100" s="10"/>
    </row>
    <row r="101" spans="1:27" ht="16.2">
      <c r="A101" s="40" t="s">
        <v>804</v>
      </c>
      <c r="B101" s="43"/>
      <c r="C101" s="43"/>
      <c r="D101" s="43"/>
      <c r="E101" s="240" t="s">
        <v>103</v>
      </c>
      <c r="F101" s="273" t="s">
        <v>917</v>
      </c>
      <c r="G101" s="274">
        <v>3114</v>
      </c>
      <c r="H101" s="275">
        <v>2000</v>
      </c>
      <c r="I101" s="241">
        <v>2</v>
      </c>
      <c r="J101" s="239">
        <v>4000</v>
      </c>
      <c r="K101" s="191">
        <v>1</v>
      </c>
      <c r="L101" s="993"/>
      <c r="M101" s="958">
        <f>K101*L101</f>
        <v>0</v>
      </c>
      <c r="N101" s="10"/>
      <c r="O101" s="10"/>
      <c r="P101" s="10"/>
      <c r="Q101" s="10"/>
      <c r="R101" s="10"/>
      <c r="S101" s="10"/>
      <c r="T101" s="10"/>
      <c r="U101" s="10"/>
      <c r="V101" s="10"/>
      <c r="W101" s="10"/>
      <c r="X101" s="10"/>
      <c r="Y101" s="10"/>
      <c r="Z101" s="10"/>
      <c r="AA101" s="10"/>
    </row>
    <row r="102" spans="1:27">
      <c r="A102" s="40" t="s">
        <v>104</v>
      </c>
      <c r="B102" s="43"/>
      <c r="C102" s="43"/>
      <c r="D102" s="43"/>
      <c r="E102" s="240" t="s">
        <v>85</v>
      </c>
      <c r="F102" s="273" t="s">
        <v>916</v>
      </c>
      <c r="G102" s="274">
        <v>3114</v>
      </c>
      <c r="H102" s="275">
        <v>2000</v>
      </c>
      <c r="I102" s="241">
        <v>2</v>
      </c>
      <c r="J102" s="239">
        <v>4000</v>
      </c>
      <c r="K102" s="191">
        <v>1</v>
      </c>
      <c r="L102" s="993"/>
      <c r="M102" s="958">
        <f>K102*L102</f>
        <v>0</v>
      </c>
      <c r="N102" s="10"/>
      <c r="O102" s="10"/>
      <c r="P102" s="10"/>
      <c r="Q102" s="10"/>
      <c r="R102" s="10"/>
      <c r="S102" s="10"/>
      <c r="T102" s="10"/>
      <c r="U102" s="10"/>
      <c r="V102" s="10"/>
      <c r="W102" s="10"/>
      <c r="X102" s="10"/>
      <c r="Y102" s="10"/>
      <c r="Z102" s="10"/>
      <c r="AA102" s="10"/>
    </row>
    <row r="103" spans="1:27">
      <c r="A103" s="40" t="s">
        <v>105</v>
      </c>
      <c r="B103" s="43"/>
      <c r="C103" s="43"/>
      <c r="D103" s="43"/>
      <c r="E103" s="240" t="s">
        <v>87</v>
      </c>
      <c r="F103" s="273" t="s">
        <v>916</v>
      </c>
      <c r="G103" s="274">
        <v>3114</v>
      </c>
      <c r="H103" s="275">
        <v>2000</v>
      </c>
      <c r="I103" s="241">
        <v>2</v>
      </c>
      <c r="J103" s="239">
        <v>8000</v>
      </c>
      <c r="K103" s="191" t="s">
        <v>149</v>
      </c>
      <c r="L103" s="1061" t="s">
        <v>918</v>
      </c>
      <c r="M103" s="958" t="s">
        <v>918</v>
      </c>
      <c r="N103" s="10"/>
      <c r="O103" s="10"/>
      <c r="P103" s="10"/>
      <c r="Q103" s="10"/>
      <c r="R103" s="10"/>
      <c r="S103" s="10"/>
      <c r="T103" s="10"/>
      <c r="U103" s="10"/>
      <c r="V103" s="10"/>
      <c r="W103" s="10"/>
      <c r="X103" s="10"/>
      <c r="Y103" s="10"/>
      <c r="Z103" s="10"/>
      <c r="AA103" s="10"/>
    </row>
    <row r="104" spans="1:27">
      <c r="A104" s="40" t="s">
        <v>32</v>
      </c>
      <c r="B104" s="33"/>
      <c r="C104" s="43"/>
      <c r="D104" s="43"/>
      <c r="E104" s="240" t="s">
        <v>33</v>
      </c>
      <c r="F104" s="273" t="s">
        <v>916</v>
      </c>
      <c r="G104" s="274">
        <v>3114</v>
      </c>
      <c r="H104" s="275">
        <v>10000</v>
      </c>
      <c r="I104" s="241">
        <v>1</v>
      </c>
      <c r="J104" s="239">
        <v>40000</v>
      </c>
      <c r="K104" s="191" t="s">
        <v>149</v>
      </c>
      <c r="L104" s="1061" t="s">
        <v>918</v>
      </c>
      <c r="M104" s="958" t="s">
        <v>918</v>
      </c>
      <c r="N104" s="10"/>
      <c r="O104" s="10"/>
      <c r="P104" s="10"/>
      <c r="Q104" s="10"/>
      <c r="R104" s="10"/>
      <c r="S104" s="10"/>
      <c r="T104" s="10"/>
      <c r="U104" s="10"/>
      <c r="V104" s="10"/>
      <c r="W104" s="10"/>
      <c r="X104" s="10"/>
      <c r="Y104" s="10"/>
      <c r="Z104" s="10"/>
      <c r="AA104" s="10"/>
    </row>
    <row r="105" spans="1:27">
      <c r="A105" s="40" t="s">
        <v>106</v>
      </c>
      <c r="B105" s="43"/>
      <c r="C105" s="43"/>
      <c r="D105" s="43"/>
      <c r="E105" s="240" t="s">
        <v>107</v>
      </c>
      <c r="F105" s="273" t="s">
        <v>916</v>
      </c>
      <c r="G105" s="274">
        <v>3114</v>
      </c>
      <c r="H105" s="275">
        <v>10000</v>
      </c>
      <c r="I105" s="241">
        <v>1</v>
      </c>
      <c r="J105" s="275">
        <v>40000</v>
      </c>
      <c r="K105" s="191" t="s">
        <v>149</v>
      </c>
      <c r="L105" s="1061" t="s">
        <v>918</v>
      </c>
      <c r="M105" s="958" t="s">
        <v>918</v>
      </c>
      <c r="N105" s="10"/>
      <c r="O105" s="10"/>
      <c r="P105" s="10"/>
      <c r="Q105" s="10"/>
      <c r="R105" s="10"/>
      <c r="S105" s="10"/>
      <c r="T105" s="10"/>
      <c r="U105" s="10"/>
      <c r="V105" s="10"/>
      <c r="W105" s="10"/>
      <c r="X105" s="10"/>
      <c r="Y105" s="10"/>
      <c r="Z105" s="10"/>
      <c r="AA105" s="10"/>
    </row>
    <row r="106" spans="1:27" s="228" customFormat="1">
      <c r="A106" s="220" t="s">
        <v>108</v>
      </c>
      <c r="B106" s="255"/>
      <c r="C106" s="255"/>
      <c r="D106" s="255"/>
      <c r="E106" s="221" t="s">
        <v>109</v>
      </c>
      <c r="F106" s="276" t="s">
        <v>919</v>
      </c>
      <c r="G106" s="277">
        <v>3114</v>
      </c>
      <c r="H106" s="278">
        <v>20000</v>
      </c>
      <c r="I106" s="229">
        <v>0</v>
      </c>
      <c r="J106" s="224">
        <v>80000</v>
      </c>
      <c r="K106" s="191" t="s">
        <v>149</v>
      </c>
      <c r="L106" s="1061" t="s">
        <v>918</v>
      </c>
      <c r="M106" s="958" t="s">
        <v>918</v>
      </c>
      <c r="N106" s="227"/>
      <c r="O106" s="227"/>
      <c r="P106" s="227"/>
      <c r="Q106" s="227"/>
      <c r="R106" s="227"/>
      <c r="S106" s="227"/>
      <c r="T106" s="227"/>
      <c r="U106" s="227"/>
      <c r="V106" s="227"/>
      <c r="W106" s="227"/>
      <c r="X106" s="227"/>
      <c r="Y106" s="227"/>
      <c r="Z106" s="227"/>
      <c r="AA106" s="227"/>
    </row>
    <row r="107" spans="1:27">
      <c r="A107" s="44"/>
      <c r="B107" s="44"/>
      <c r="C107" s="44"/>
      <c r="D107" s="44"/>
      <c r="E107" s="231" t="s">
        <v>110</v>
      </c>
      <c r="F107" s="244"/>
      <c r="G107" s="194"/>
      <c r="H107" s="243"/>
      <c r="I107" s="243"/>
      <c r="J107" s="243"/>
      <c r="L107" s="992"/>
      <c r="M107" s="956"/>
      <c r="N107" s="10"/>
      <c r="O107" s="10"/>
      <c r="P107" s="10"/>
      <c r="Q107" s="10"/>
      <c r="R107" s="10"/>
      <c r="S107" s="10"/>
      <c r="T107" s="10"/>
      <c r="U107" s="10"/>
      <c r="V107" s="10"/>
      <c r="W107" s="10"/>
      <c r="X107" s="10"/>
      <c r="Y107" s="10"/>
      <c r="Z107" s="10"/>
      <c r="AA107" s="10"/>
    </row>
    <row r="108" spans="1:27">
      <c r="A108" s="21"/>
      <c r="B108" s="13"/>
      <c r="C108" s="13"/>
      <c r="D108" s="13"/>
      <c r="E108" s="29"/>
      <c r="F108" s="256"/>
      <c r="G108" s="194"/>
      <c r="H108" s="195"/>
      <c r="I108" s="195"/>
      <c r="J108" s="195"/>
      <c r="K108" s="196"/>
      <c r="L108" s="992"/>
      <c r="M108" s="956"/>
      <c r="N108" s="10"/>
      <c r="O108" s="10"/>
      <c r="P108" s="10"/>
      <c r="Q108" s="10"/>
      <c r="R108" s="10"/>
      <c r="S108" s="10"/>
      <c r="T108" s="10"/>
      <c r="U108" s="10"/>
      <c r="V108" s="10"/>
      <c r="W108" s="10"/>
      <c r="X108" s="10"/>
      <c r="Y108" s="10"/>
      <c r="Z108" s="10"/>
      <c r="AA108" s="10"/>
    </row>
    <row r="109" spans="1:27">
      <c r="A109" s="21" t="s">
        <v>111</v>
      </c>
      <c r="B109" s="13"/>
      <c r="C109" s="13"/>
      <c r="D109" s="13"/>
      <c r="E109" s="29"/>
      <c r="F109" s="35"/>
      <c r="G109" s="218"/>
      <c r="H109" s="39"/>
      <c r="I109" s="39"/>
      <c r="J109" s="39"/>
      <c r="K109" s="173"/>
      <c r="L109" s="992"/>
      <c r="M109" s="956"/>
      <c r="N109" s="10"/>
      <c r="O109" s="10"/>
      <c r="P109" s="10"/>
      <c r="Q109" s="10"/>
      <c r="R109" s="10"/>
      <c r="S109" s="10"/>
      <c r="T109" s="10"/>
      <c r="U109" s="10"/>
      <c r="V109" s="10"/>
      <c r="W109" s="10"/>
      <c r="X109" s="10"/>
      <c r="Y109" s="10"/>
      <c r="Z109" s="10"/>
      <c r="AA109" s="10"/>
    </row>
    <row r="110" spans="1:27">
      <c r="A110" s="40" t="s">
        <v>101</v>
      </c>
      <c r="B110" s="43"/>
      <c r="C110" s="43"/>
      <c r="D110" s="43"/>
      <c r="E110" s="240" t="s">
        <v>762</v>
      </c>
      <c r="F110" s="273" t="s">
        <v>920</v>
      </c>
      <c r="G110" s="274">
        <v>9280</v>
      </c>
      <c r="H110" s="275">
        <v>4000</v>
      </c>
      <c r="I110" s="241">
        <v>3</v>
      </c>
      <c r="J110" s="239">
        <v>16000</v>
      </c>
      <c r="K110" s="191">
        <v>1</v>
      </c>
      <c r="L110" s="993"/>
      <c r="M110" s="958">
        <f>L110*K110</f>
        <v>0</v>
      </c>
      <c r="N110" s="10"/>
      <c r="O110" s="10"/>
      <c r="P110" s="10"/>
      <c r="Q110" s="10"/>
      <c r="R110" s="10"/>
      <c r="S110" s="10"/>
      <c r="T110" s="10"/>
      <c r="U110" s="10"/>
      <c r="V110" s="10"/>
      <c r="W110" s="10"/>
      <c r="X110" s="10"/>
      <c r="Y110" s="10"/>
      <c r="Z110" s="10"/>
      <c r="AA110" s="10"/>
    </row>
    <row r="111" spans="1:27">
      <c r="A111" s="40" t="s">
        <v>32</v>
      </c>
      <c r="B111" s="43"/>
      <c r="C111" s="43"/>
      <c r="D111" s="43"/>
      <c r="E111" s="240" t="s">
        <v>33</v>
      </c>
      <c r="F111" s="273" t="s">
        <v>920</v>
      </c>
      <c r="G111" s="274">
        <v>9280</v>
      </c>
      <c r="H111" s="275">
        <v>4000</v>
      </c>
      <c r="I111" s="241">
        <v>3</v>
      </c>
      <c r="J111" s="239">
        <v>16000</v>
      </c>
      <c r="K111" s="191">
        <v>1</v>
      </c>
      <c r="L111" s="993"/>
      <c r="M111" s="958">
        <f>L111*K111</f>
        <v>0</v>
      </c>
      <c r="N111" s="10"/>
      <c r="O111" s="10"/>
      <c r="P111" s="10"/>
      <c r="Q111" s="10"/>
      <c r="R111" s="10"/>
      <c r="S111" s="10"/>
      <c r="T111" s="10"/>
      <c r="U111" s="10"/>
      <c r="V111" s="10"/>
      <c r="W111" s="10"/>
      <c r="X111" s="10"/>
      <c r="Y111" s="10"/>
      <c r="Z111" s="10"/>
      <c r="AA111" s="10"/>
    </row>
    <row r="112" spans="1:27">
      <c r="A112" s="12"/>
      <c r="B112" s="13"/>
      <c r="C112" s="13"/>
      <c r="D112" s="13"/>
      <c r="E112" s="231" t="s">
        <v>110</v>
      </c>
      <c r="F112" s="256"/>
      <c r="G112" s="279"/>
      <c r="H112" s="38"/>
      <c r="I112" s="38"/>
      <c r="J112" s="249"/>
      <c r="K112" s="34"/>
      <c r="L112" s="992"/>
      <c r="M112" s="272"/>
      <c r="N112" s="142"/>
      <c r="O112" s="10"/>
      <c r="P112" s="10"/>
      <c r="Q112" s="10"/>
      <c r="R112" s="10"/>
      <c r="S112" s="10"/>
      <c r="T112" s="10"/>
      <c r="U112" s="10"/>
      <c r="V112" s="10"/>
      <c r="W112" s="10"/>
      <c r="X112" s="10"/>
      <c r="Y112" s="10"/>
      <c r="Z112" s="10"/>
      <c r="AA112" s="10"/>
    </row>
    <row r="113" spans="1:27">
      <c r="A113" s="12"/>
      <c r="B113" s="13"/>
      <c r="C113" s="13"/>
      <c r="D113" s="13"/>
      <c r="E113" s="202"/>
      <c r="F113" s="256"/>
      <c r="G113" s="279"/>
      <c r="H113" s="38"/>
      <c r="I113" s="38"/>
      <c r="J113" s="249"/>
      <c r="K113" s="34"/>
      <c r="L113" s="992"/>
      <c r="M113" s="272"/>
      <c r="N113" s="10"/>
      <c r="O113" s="10"/>
      <c r="P113" s="10"/>
      <c r="Q113" s="10"/>
      <c r="R113" s="10"/>
      <c r="S113" s="10"/>
      <c r="T113" s="10"/>
      <c r="U113" s="10"/>
      <c r="V113" s="10"/>
      <c r="W113" s="10"/>
      <c r="X113" s="10"/>
      <c r="Y113" s="10"/>
      <c r="Z113" s="10"/>
      <c r="AA113" s="10"/>
    </row>
    <row r="114" spans="1:27">
      <c r="A114" s="21" t="s">
        <v>112</v>
      </c>
      <c r="B114" s="13"/>
      <c r="C114" s="13"/>
      <c r="D114" s="13"/>
      <c r="E114" s="29"/>
      <c r="F114" s="35"/>
      <c r="G114" s="218"/>
      <c r="H114" s="39"/>
      <c r="I114" s="39"/>
      <c r="J114" s="39"/>
      <c r="K114" s="173"/>
      <c r="L114" s="992"/>
      <c r="M114" s="964"/>
      <c r="N114" s="142"/>
      <c r="O114" s="10"/>
      <c r="P114" s="10"/>
      <c r="Q114" s="10"/>
      <c r="R114" s="10"/>
      <c r="S114" s="10"/>
      <c r="T114" s="10"/>
      <c r="U114" s="10"/>
      <c r="V114" s="10"/>
      <c r="W114" s="10"/>
      <c r="X114" s="10"/>
      <c r="Y114" s="10"/>
      <c r="Z114" s="10"/>
      <c r="AA114" s="10"/>
    </row>
    <row r="115" spans="1:27">
      <c r="A115" s="40" t="s">
        <v>803</v>
      </c>
      <c r="B115" s="40"/>
      <c r="C115" s="40"/>
      <c r="D115" s="40"/>
      <c r="E115" s="240" t="s">
        <v>31</v>
      </c>
      <c r="F115" s="236" t="s">
        <v>906</v>
      </c>
      <c r="G115" s="274">
        <v>9280</v>
      </c>
      <c r="H115" s="239">
        <v>4000</v>
      </c>
      <c r="I115" s="241">
        <v>3</v>
      </c>
      <c r="J115" s="239">
        <v>16000</v>
      </c>
      <c r="K115" s="191">
        <v>3</v>
      </c>
      <c r="L115" s="993"/>
      <c r="M115" s="958">
        <f>L115*K115</f>
        <v>0</v>
      </c>
      <c r="N115" s="10"/>
      <c r="O115" s="10"/>
      <c r="P115" s="10"/>
      <c r="Q115" s="10"/>
      <c r="R115" s="10"/>
      <c r="S115" s="10"/>
      <c r="T115" s="10"/>
      <c r="U115" s="10"/>
      <c r="V115" s="10"/>
      <c r="W115" s="10"/>
      <c r="X115" s="10"/>
      <c r="Y115" s="10"/>
      <c r="Z115" s="10"/>
      <c r="AA115" s="10"/>
    </row>
    <row r="116" spans="1:27">
      <c r="A116" s="40" t="s">
        <v>34</v>
      </c>
      <c r="B116" s="40"/>
      <c r="C116" s="40"/>
      <c r="D116" s="40"/>
      <c r="E116" s="240" t="s">
        <v>16</v>
      </c>
      <c r="F116" s="236" t="s">
        <v>906</v>
      </c>
      <c r="G116" s="274">
        <v>9280</v>
      </c>
      <c r="H116" s="239">
        <v>200</v>
      </c>
      <c r="I116" s="241">
        <v>48</v>
      </c>
      <c r="J116" s="239">
        <v>800</v>
      </c>
      <c r="K116" s="191">
        <v>12</v>
      </c>
      <c r="L116" s="993"/>
      <c r="M116" s="958">
        <f>L116*K116</f>
        <v>0</v>
      </c>
      <c r="N116" s="10"/>
      <c r="O116" s="10"/>
      <c r="P116" s="10"/>
      <c r="Q116" s="10"/>
      <c r="R116" s="10"/>
      <c r="S116" s="10"/>
      <c r="T116" s="10"/>
      <c r="U116" s="10"/>
      <c r="V116" s="10"/>
      <c r="W116" s="10"/>
      <c r="X116" s="10"/>
      <c r="Y116" s="10"/>
      <c r="Z116" s="10"/>
      <c r="AA116" s="10"/>
    </row>
    <row r="117" spans="1:27" ht="15">
      <c r="A117" s="40" t="s">
        <v>766</v>
      </c>
      <c r="B117" s="40"/>
      <c r="C117" s="40"/>
      <c r="D117" s="40"/>
      <c r="E117" s="240" t="s">
        <v>19</v>
      </c>
      <c r="F117" s="236" t="s">
        <v>906</v>
      </c>
      <c r="G117" s="274">
        <v>9280</v>
      </c>
      <c r="H117" s="239">
        <v>400</v>
      </c>
      <c r="I117" s="241">
        <v>24</v>
      </c>
      <c r="J117" s="239">
        <v>1600</v>
      </c>
      <c r="K117" s="191">
        <v>6</v>
      </c>
      <c r="L117" s="993"/>
      <c r="M117" s="958">
        <f>L117*K117</f>
        <v>0</v>
      </c>
      <c r="N117" s="10"/>
      <c r="O117" s="10"/>
      <c r="P117" s="10"/>
      <c r="Q117" s="10"/>
      <c r="R117" s="10"/>
      <c r="S117" s="10"/>
      <c r="T117" s="10"/>
      <c r="U117" s="10"/>
      <c r="V117" s="10"/>
      <c r="W117" s="10"/>
      <c r="X117" s="10"/>
      <c r="Y117" s="10"/>
      <c r="Z117" s="10"/>
      <c r="AA117" s="10"/>
    </row>
    <row r="118" spans="1:27" ht="15">
      <c r="A118" s="40" t="s">
        <v>774</v>
      </c>
      <c r="B118" s="40"/>
      <c r="C118" s="40"/>
      <c r="D118" s="40"/>
      <c r="E118" s="240" t="s">
        <v>19</v>
      </c>
      <c r="F118" s="236" t="s">
        <v>906</v>
      </c>
      <c r="G118" s="274">
        <v>9280</v>
      </c>
      <c r="H118" s="239">
        <v>1000</v>
      </c>
      <c r="I118" s="241">
        <v>10</v>
      </c>
      <c r="J118" s="239">
        <v>4000</v>
      </c>
      <c r="K118" s="191">
        <v>3</v>
      </c>
      <c r="L118" s="993"/>
      <c r="M118" s="958">
        <f>L118*K118</f>
        <v>0</v>
      </c>
      <c r="N118" s="10"/>
      <c r="O118" s="10"/>
      <c r="P118" s="10"/>
      <c r="Q118" s="10"/>
      <c r="R118" s="10"/>
      <c r="S118" s="10"/>
      <c r="T118" s="10"/>
      <c r="U118" s="10"/>
      <c r="V118" s="10"/>
      <c r="W118" s="10"/>
      <c r="X118" s="10"/>
      <c r="Y118" s="10"/>
      <c r="Z118" s="10"/>
      <c r="AA118" s="10"/>
    </row>
    <row r="119" spans="1:27">
      <c r="A119" s="44"/>
      <c r="B119" s="44"/>
      <c r="C119" s="44"/>
      <c r="D119" s="44"/>
      <c r="E119" s="231" t="s">
        <v>110</v>
      </c>
      <c r="F119" s="244"/>
      <c r="G119" s="194"/>
      <c r="H119" s="243"/>
      <c r="I119" s="243"/>
      <c r="J119" s="243"/>
      <c r="K119" s="34"/>
      <c r="L119" s="996"/>
      <c r="M119" s="963"/>
      <c r="N119" s="10"/>
      <c r="O119" s="10"/>
      <c r="P119" s="10"/>
      <c r="Q119" s="10"/>
      <c r="R119" s="10"/>
      <c r="S119" s="10"/>
      <c r="T119" s="10"/>
      <c r="U119" s="10"/>
      <c r="V119" s="10"/>
      <c r="W119" s="10"/>
      <c r="X119" s="10"/>
      <c r="Y119" s="10"/>
      <c r="Z119" s="10"/>
      <c r="AA119" s="10"/>
    </row>
    <row r="120" spans="1:27" ht="15" thickBot="1">
      <c r="A120" s="44"/>
      <c r="B120" s="44"/>
      <c r="C120" s="44"/>
      <c r="D120" s="44"/>
      <c r="E120" s="231"/>
      <c r="F120" s="244"/>
      <c r="G120" s="194"/>
      <c r="H120" s="1103" t="s">
        <v>98</v>
      </c>
      <c r="I120" s="1103"/>
      <c r="J120" s="1103"/>
      <c r="K120" s="1103"/>
      <c r="L120" s="1216">
        <f>SUM(M99:M118)</f>
        <v>0</v>
      </c>
      <c r="M120" s="1216"/>
      <c r="N120" s="142"/>
      <c r="O120" s="10"/>
      <c r="P120" s="10"/>
      <c r="Q120" s="10"/>
      <c r="R120" s="10"/>
      <c r="S120" s="10"/>
      <c r="T120" s="10"/>
      <c r="U120" s="10"/>
      <c r="V120" s="10"/>
      <c r="W120" s="10"/>
      <c r="X120" s="10"/>
      <c r="Y120" s="10"/>
      <c r="Z120" s="10"/>
      <c r="AA120" s="10"/>
    </row>
    <row r="121" spans="1:27">
      <c r="A121" s="44"/>
      <c r="B121" s="44"/>
      <c r="C121" s="44"/>
      <c r="D121" s="44"/>
      <c r="E121" s="231"/>
      <c r="F121" s="244"/>
      <c r="G121" s="194"/>
      <c r="H121" s="243"/>
      <c r="I121" s="243"/>
      <c r="J121" s="243"/>
      <c r="K121" s="34"/>
      <c r="L121" s="995"/>
      <c r="M121" s="272"/>
      <c r="N121" s="142"/>
      <c r="O121" s="10"/>
      <c r="P121" s="10"/>
      <c r="Q121" s="10"/>
      <c r="R121" s="10"/>
      <c r="S121" s="10"/>
      <c r="T121" s="10"/>
      <c r="U121" s="10"/>
      <c r="V121" s="10"/>
      <c r="W121" s="10"/>
      <c r="X121" s="10"/>
      <c r="Y121" s="10"/>
      <c r="Z121" s="10"/>
      <c r="AA121" s="10"/>
    </row>
    <row r="122" spans="1:27">
      <c r="A122" s="44"/>
      <c r="B122" s="44"/>
      <c r="C122" s="44"/>
      <c r="D122" s="44"/>
      <c r="E122" s="231"/>
      <c r="F122" s="244"/>
      <c r="G122" s="194"/>
      <c r="H122" s="243"/>
      <c r="I122" s="243"/>
      <c r="J122" s="243"/>
      <c r="K122" s="34"/>
      <c r="L122" s="995"/>
      <c r="M122" s="272"/>
      <c r="N122" s="142"/>
      <c r="O122" s="10"/>
      <c r="P122" s="10"/>
      <c r="Q122" s="10"/>
      <c r="R122" s="10"/>
      <c r="S122" s="10"/>
      <c r="T122" s="10"/>
      <c r="U122" s="10"/>
      <c r="V122" s="10"/>
      <c r="W122" s="10"/>
      <c r="X122" s="10"/>
      <c r="Y122" s="10"/>
      <c r="Z122" s="10"/>
      <c r="AA122" s="10"/>
    </row>
    <row r="123" spans="1:27">
      <c r="A123" s="21" t="s">
        <v>921</v>
      </c>
      <c r="B123" s="13"/>
      <c r="C123" s="13"/>
      <c r="D123" s="13"/>
      <c r="E123" s="202"/>
      <c r="F123" s="256"/>
      <c r="G123" s="232"/>
      <c r="H123" s="249"/>
      <c r="I123" s="257"/>
      <c r="J123" s="249"/>
      <c r="K123" s="34"/>
      <c r="L123" s="992"/>
    </row>
    <row r="124" spans="1:27">
      <c r="A124" s="21" t="s">
        <v>165</v>
      </c>
      <c r="B124" s="13"/>
      <c r="C124" s="13"/>
      <c r="D124" s="13"/>
      <c r="E124" s="29"/>
      <c r="F124" s="256"/>
      <c r="G124" s="232"/>
      <c r="H124" s="249"/>
      <c r="I124" s="249"/>
      <c r="J124" s="249"/>
      <c r="K124" s="34"/>
      <c r="L124" s="992"/>
    </row>
    <row r="125" spans="1:27">
      <c r="A125" s="21" t="s">
        <v>166</v>
      </c>
      <c r="B125" s="13"/>
      <c r="C125" s="13"/>
      <c r="D125" s="280"/>
      <c r="E125" s="29"/>
      <c r="F125" s="256"/>
      <c r="G125" s="232"/>
      <c r="H125" s="249"/>
      <c r="I125" s="249"/>
      <c r="J125" s="249"/>
      <c r="K125" s="34"/>
      <c r="L125" s="992"/>
    </row>
    <row r="126" spans="1:27">
      <c r="A126" s="12" t="s">
        <v>75</v>
      </c>
      <c r="B126" s="13"/>
      <c r="C126" s="13"/>
      <c r="D126" s="13"/>
      <c r="E126" s="206" t="s">
        <v>31</v>
      </c>
      <c r="F126" s="207" t="s">
        <v>124</v>
      </c>
      <c r="G126" s="281">
        <v>821</v>
      </c>
      <c r="H126" s="1135" t="s">
        <v>647</v>
      </c>
      <c r="I126" s="1136"/>
      <c r="J126" s="282" t="s">
        <v>308</v>
      </c>
      <c r="K126" s="191" t="s">
        <v>149</v>
      </c>
      <c r="L126" s="1061" t="s">
        <v>922</v>
      </c>
      <c r="M126" s="965" t="s">
        <v>922</v>
      </c>
    </row>
    <row r="127" spans="1:27">
      <c r="A127" s="12" t="s">
        <v>125</v>
      </c>
      <c r="B127" s="13"/>
      <c r="C127" s="13"/>
      <c r="D127" s="13"/>
      <c r="E127" s="206" t="s">
        <v>31</v>
      </c>
      <c r="F127" s="207" t="s">
        <v>124</v>
      </c>
      <c r="G127" s="281">
        <v>821</v>
      </c>
      <c r="H127" s="1137"/>
      <c r="I127" s="1138"/>
      <c r="J127" s="282" t="s">
        <v>308</v>
      </c>
      <c r="K127" s="191" t="s">
        <v>149</v>
      </c>
      <c r="L127" s="1061" t="s">
        <v>922</v>
      </c>
      <c r="M127" s="965" t="s">
        <v>922</v>
      </c>
    </row>
    <row r="128" spans="1:27">
      <c r="A128" s="12" t="s">
        <v>102</v>
      </c>
      <c r="B128" s="33"/>
      <c r="C128" s="13"/>
      <c r="D128" s="13"/>
      <c r="E128" s="206" t="s">
        <v>126</v>
      </c>
      <c r="F128" s="207" t="s">
        <v>124</v>
      </c>
      <c r="G128" s="281">
        <v>821</v>
      </c>
      <c r="H128" s="1137"/>
      <c r="I128" s="1138"/>
      <c r="J128" s="282" t="s">
        <v>308</v>
      </c>
      <c r="K128" s="191" t="s">
        <v>149</v>
      </c>
      <c r="L128" s="1061" t="s">
        <v>922</v>
      </c>
      <c r="M128" s="965" t="s">
        <v>922</v>
      </c>
    </row>
    <row r="129" spans="1:13">
      <c r="A129" s="12" t="s">
        <v>127</v>
      </c>
      <c r="B129" s="49"/>
      <c r="C129" s="50"/>
      <c r="D129" s="50"/>
      <c r="E129" s="206" t="s">
        <v>167</v>
      </c>
      <c r="F129" s="207" t="s">
        <v>124</v>
      </c>
      <c r="G129" s="281">
        <v>821</v>
      </c>
      <c r="H129" s="1137"/>
      <c r="I129" s="1138"/>
      <c r="J129" s="282" t="s">
        <v>308</v>
      </c>
      <c r="K129" s="191" t="s">
        <v>149</v>
      </c>
      <c r="L129" s="1061" t="s">
        <v>922</v>
      </c>
      <c r="M129" s="965" t="s">
        <v>922</v>
      </c>
    </row>
    <row r="130" spans="1:13">
      <c r="A130" s="12" t="s">
        <v>129</v>
      </c>
      <c r="B130" s="33"/>
      <c r="C130" s="13"/>
      <c r="D130" s="13"/>
      <c r="E130" s="206" t="s">
        <v>130</v>
      </c>
      <c r="F130" s="207" t="s">
        <v>124</v>
      </c>
      <c r="G130" s="281">
        <v>821</v>
      </c>
      <c r="H130" s="1137"/>
      <c r="I130" s="1138"/>
      <c r="J130" s="282" t="s">
        <v>308</v>
      </c>
      <c r="K130" s="191" t="s">
        <v>149</v>
      </c>
      <c r="L130" s="1061" t="s">
        <v>922</v>
      </c>
      <c r="M130" s="965" t="s">
        <v>922</v>
      </c>
    </row>
    <row r="131" spans="1:13">
      <c r="A131" s="12" t="s">
        <v>131</v>
      </c>
      <c r="B131" s="33"/>
      <c r="C131" s="13"/>
      <c r="D131" s="13"/>
      <c r="E131" s="206" t="s">
        <v>107</v>
      </c>
      <c r="F131" s="207" t="s">
        <v>124</v>
      </c>
      <c r="G131" s="281">
        <v>821</v>
      </c>
      <c r="H131" s="1137"/>
      <c r="I131" s="1138"/>
      <c r="J131" s="282" t="s">
        <v>308</v>
      </c>
      <c r="K131" s="191" t="s">
        <v>149</v>
      </c>
      <c r="L131" s="1061" t="s">
        <v>922</v>
      </c>
      <c r="M131" s="965" t="s">
        <v>922</v>
      </c>
    </row>
    <row r="132" spans="1:13">
      <c r="A132" s="12" t="s">
        <v>134</v>
      </c>
      <c r="B132" s="13"/>
      <c r="C132" s="13"/>
      <c r="D132" s="13"/>
      <c r="E132" s="206" t="s">
        <v>135</v>
      </c>
      <c r="F132" s="207" t="s">
        <v>124</v>
      </c>
      <c r="G132" s="281">
        <v>821</v>
      </c>
      <c r="H132" s="1137"/>
      <c r="I132" s="1138"/>
      <c r="J132" s="282" t="s">
        <v>308</v>
      </c>
      <c r="K132" s="191" t="s">
        <v>149</v>
      </c>
      <c r="L132" s="1061" t="s">
        <v>922</v>
      </c>
      <c r="M132" s="965" t="s">
        <v>922</v>
      </c>
    </row>
    <row r="133" spans="1:13">
      <c r="A133" s="12" t="s">
        <v>168</v>
      </c>
      <c r="B133" s="13"/>
      <c r="C133" s="13"/>
      <c r="D133" s="13"/>
      <c r="E133" s="206" t="s">
        <v>169</v>
      </c>
      <c r="F133" s="207" t="s">
        <v>124</v>
      </c>
      <c r="G133" s="281">
        <v>821</v>
      </c>
      <c r="H133" s="1137"/>
      <c r="I133" s="1138"/>
      <c r="J133" s="282" t="s">
        <v>308</v>
      </c>
      <c r="K133" s="191" t="s">
        <v>149</v>
      </c>
      <c r="L133" s="1061" t="s">
        <v>922</v>
      </c>
      <c r="M133" s="965" t="s">
        <v>922</v>
      </c>
    </row>
    <row r="134" spans="1:13">
      <c r="A134" s="12" t="s">
        <v>170</v>
      </c>
      <c r="B134" s="13"/>
      <c r="C134" s="13"/>
      <c r="D134" s="13"/>
      <c r="E134" s="206" t="s">
        <v>171</v>
      </c>
      <c r="F134" s="207" t="s">
        <v>124</v>
      </c>
      <c r="G134" s="281">
        <v>821</v>
      </c>
      <c r="H134" s="1139"/>
      <c r="I134" s="1140"/>
      <c r="J134" s="282" t="s">
        <v>308</v>
      </c>
      <c r="K134" s="191" t="s">
        <v>149</v>
      </c>
      <c r="L134" s="1061" t="s">
        <v>922</v>
      </c>
      <c r="M134" s="965" t="s">
        <v>922</v>
      </c>
    </row>
    <row r="135" spans="1:13">
      <c r="A135" s="12"/>
      <c r="B135" s="13"/>
      <c r="C135" s="13"/>
      <c r="D135" s="13"/>
      <c r="E135" s="283" t="s">
        <v>807</v>
      </c>
      <c r="F135" s="256"/>
      <c r="G135" s="232"/>
      <c r="H135" s="249"/>
      <c r="I135" s="257"/>
      <c r="J135" s="249"/>
      <c r="K135" s="34"/>
      <c r="L135" s="992"/>
    </row>
    <row r="136" spans="1:13">
      <c r="A136" s="12"/>
      <c r="B136" s="13"/>
      <c r="C136" s="13"/>
      <c r="D136" s="13"/>
      <c r="E136" s="283" t="s">
        <v>805</v>
      </c>
      <c r="F136" s="256"/>
      <c r="G136" s="232"/>
      <c r="H136" s="249"/>
      <c r="I136" s="257"/>
      <c r="J136" s="249"/>
      <c r="K136" s="34"/>
      <c r="L136" s="992"/>
    </row>
    <row r="137" spans="1:13">
      <c r="A137" s="21" t="s">
        <v>172</v>
      </c>
      <c r="B137" s="13"/>
      <c r="C137" s="13"/>
      <c r="D137" s="13"/>
      <c r="E137" s="29"/>
      <c r="F137" s="256"/>
      <c r="G137" s="232"/>
      <c r="H137" s="249"/>
      <c r="I137" s="249"/>
      <c r="J137" s="249"/>
      <c r="K137" s="34"/>
      <c r="L137" s="992"/>
    </row>
    <row r="138" spans="1:13">
      <c r="A138" s="12" t="s">
        <v>137</v>
      </c>
      <c r="B138" s="13"/>
      <c r="C138" s="13"/>
      <c r="D138" s="13"/>
      <c r="E138" s="206" t="s">
        <v>138</v>
      </c>
      <c r="F138" s="207" t="s">
        <v>148</v>
      </c>
      <c r="G138" s="281">
        <v>821</v>
      </c>
      <c r="H138" s="1135" t="s">
        <v>647</v>
      </c>
      <c r="I138" s="1136"/>
      <c r="J138" s="207">
        <v>4000</v>
      </c>
      <c r="K138" s="191">
        <v>1</v>
      </c>
      <c r="L138" s="993"/>
      <c r="M138" s="965">
        <f>K138*L138</f>
        <v>0</v>
      </c>
    </row>
    <row r="139" spans="1:13">
      <c r="A139" s="12" t="s">
        <v>139</v>
      </c>
      <c r="B139" s="13"/>
      <c r="C139" s="13"/>
      <c r="D139" s="13"/>
      <c r="E139" s="206" t="s">
        <v>140</v>
      </c>
      <c r="F139" s="207" t="s">
        <v>148</v>
      </c>
      <c r="G139" s="281">
        <v>821</v>
      </c>
      <c r="H139" s="1137"/>
      <c r="I139" s="1138"/>
      <c r="J139" s="207">
        <v>4000</v>
      </c>
      <c r="K139" s="191">
        <v>1</v>
      </c>
      <c r="L139" s="993"/>
      <c r="M139" s="965">
        <f>K139*L139</f>
        <v>0</v>
      </c>
    </row>
    <row r="140" spans="1:13">
      <c r="A140" s="12" t="s">
        <v>141</v>
      </c>
      <c r="B140" s="13"/>
      <c r="C140" s="13"/>
      <c r="D140" s="13"/>
      <c r="E140" s="206" t="s">
        <v>142</v>
      </c>
      <c r="F140" s="207" t="s">
        <v>148</v>
      </c>
      <c r="G140" s="281">
        <v>821</v>
      </c>
      <c r="H140" s="1137"/>
      <c r="I140" s="1138"/>
      <c r="J140" s="207">
        <v>4000</v>
      </c>
      <c r="K140" s="191">
        <v>1</v>
      </c>
      <c r="L140" s="993"/>
      <c r="M140" s="965">
        <f>K140*L140</f>
        <v>0</v>
      </c>
    </row>
    <row r="141" spans="1:13">
      <c r="A141" s="12" t="s">
        <v>143</v>
      </c>
      <c r="B141" s="13"/>
      <c r="C141" s="13"/>
      <c r="D141" s="13"/>
      <c r="E141" s="206" t="s">
        <v>144</v>
      </c>
      <c r="F141" s="207" t="s">
        <v>148</v>
      </c>
      <c r="G141" s="281">
        <v>821</v>
      </c>
      <c r="H141" s="1139"/>
      <c r="I141" s="1140"/>
      <c r="J141" s="207">
        <v>4000</v>
      </c>
      <c r="K141" s="191">
        <v>1</v>
      </c>
      <c r="L141" s="993"/>
      <c r="M141" s="965">
        <f>K141*L141</f>
        <v>0</v>
      </c>
    </row>
    <row r="142" spans="1:13">
      <c r="A142" s="12"/>
      <c r="B142" s="13"/>
      <c r="C142" s="13"/>
      <c r="D142" s="13"/>
      <c r="E142" s="283" t="s">
        <v>807</v>
      </c>
      <c r="F142" s="256"/>
      <c r="G142" s="284"/>
      <c r="H142" s="285"/>
      <c r="I142" s="285"/>
      <c r="J142" s="256"/>
      <c r="K142" s="34"/>
      <c r="L142" s="1062"/>
    </row>
    <row r="143" spans="1:13">
      <c r="A143" s="12"/>
      <c r="B143" s="13"/>
      <c r="C143" s="13"/>
      <c r="D143" s="13"/>
      <c r="E143" s="283"/>
      <c r="F143" s="256"/>
      <c r="G143" s="284"/>
      <c r="H143" s="285"/>
      <c r="I143" s="285"/>
      <c r="J143" s="256"/>
      <c r="K143" s="34"/>
      <c r="L143" s="1062"/>
    </row>
    <row r="144" spans="1:13">
      <c r="A144" s="153" t="s">
        <v>811</v>
      </c>
      <c r="B144" s="13"/>
      <c r="C144" s="13"/>
      <c r="D144" s="29"/>
      <c r="E144" s="42"/>
      <c r="F144" s="35"/>
      <c r="G144" s="232"/>
      <c r="H144" s="249"/>
      <c r="I144" s="244"/>
      <c r="J144" s="249"/>
      <c r="K144" s="34"/>
      <c r="L144" s="1062"/>
    </row>
    <row r="145" spans="1:13" ht="15" customHeight="1">
      <c r="A145" s="12" t="s">
        <v>173</v>
      </c>
      <c r="B145" s="13"/>
      <c r="C145" s="13"/>
      <c r="D145" s="13"/>
      <c r="E145" s="206" t="s">
        <v>174</v>
      </c>
      <c r="F145" s="207" t="s">
        <v>148</v>
      </c>
      <c r="G145" s="281">
        <v>0</v>
      </c>
      <c r="H145" s="1117" t="s">
        <v>923</v>
      </c>
      <c r="I145" s="1118"/>
      <c r="J145" s="282" t="s">
        <v>201</v>
      </c>
      <c r="K145" s="191" t="s">
        <v>149</v>
      </c>
      <c r="L145" s="1061" t="s">
        <v>922</v>
      </c>
      <c r="M145" s="965" t="s">
        <v>922</v>
      </c>
    </row>
    <row r="146" spans="1:13">
      <c r="A146" s="12" t="s">
        <v>176</v>
      </c>
      <c r="B146" s="13"/>
      <c r="C146" s="13"/>
      <c r="D146" s="13"/>
      <c r="E146" s="206" t="s">
        <v>177</v>
      </c>
      <c r="F146" s="207" t="s">
        <v>148</v>
      </c>
      <c r="G146" s="281">
        <v>0</v>
      </c>
      <c r="H146" s="1119"/>
      <c r="I146" s="1120"/>
      <c r="J146" s="282" t="s">
        <v>201</v>
      </c>
      <c r="K146" s="191" t="s">
        <v>149</v>
      </c>
      <c r="L146" s="1061" t="s">
        <v>922</v>
      </c>
      <c r="M146" s="965" t="s">
        <v>922</v>
      </c>
    </row>
    <row r="147" spans="1:13">
      <c r="A147" s="12" t="s">
        <v>178</v>
      </c>
      <c r="B147" s="13"/>
      <c r="C147" s="13"/>
      <c r="D147" s="13"/>
      <c r="E147" s="206" t="s">
        <v>179</v>
      </c>
      <c r="F147" s="207" t="s">
        <v>148</v>
      </c>
      <c r="G147" s="281">
        <v>0</v>
      </c>
      <c r="H147" s="1121"/>
      <c r="I147" s="1122"/>
      <c r="J147" s="282" t="s">
        <v>201</v>
      </c>
      <c r="K147" s="191" t="s">
        <v>149</v>
      </c>
      <c r="L147" s="1061" t="s">
        <v>922</v>
      </c>
      <c r="M147" s="965" t="s">
        <v>922</v>
      </c>
    </row>
    <row r="148" spans="1:13">
      <c r="A148" s="12"/>
      <c r="B148" s="13"/>
      <c r="C148" s="13"/>
      <c r="D148" s="13"/>
      <c r="E148" s="283" t="s">
        <v>807</v>
      </c>
      <c r="F148" s="256"/>
      <c r="G148" s="284"/>
      <c r="H148" s="261"/>
      <c r="I148" s="261"/>
      <c r="J148" s="256"/>
      <c r="K148" s="34"/>
      <c r="L148" s="1062"/>
    </row>
    <row r="149" spans="1:13">
      <c r="A149" s="12"/>
      <c r="B149" s="13"/>
      <c r="C149" s="13"/>
      <c r="D149" s="13"/>
      <c r="E149" s="283" t="s">
        <v>823</v>
      </c>
      <c r="F149" s="256"/>
      <c r="G149" s="284"/>
      <c r="H149" s="261"/>
      <c r="I149" s="261"/>
      <c r="J149" s="256"/>
      <c r="K149" s="34"/>
      <c r="L149" s="1062"/>
    </row>
    <row r="150" spans="1:13">
      <c r="A150" s="13"/>
      <c r="B150" s="13"/>
      <c r="C150" s="13"/>
      <c r="D150" s="33"/>
      <c r="E150" s="283"/>
      <c r="F150" s="35"/>
      <c r="G150" s="232"/>
      <c r="H150" s="249"/>
      <c r="I150" s="244"/>
      <c r="J150" s="249"/>
      <c r="K150" s="34"/>
      <c r="L150" s="1062"/>
    </row>
    <row r="151" spans="1:13">
      <c r="A151" s="21" t="s">
        <v>180</v>
      </c>
      <c r="B151" s="13"/>
      <c r="C151" s="13"/>
      <c r="D151" s="13"/>
      <c r="E151" s="29"/>
      <c r="F151" s="256"/>
      <c r="G151" s="232"/>
      <c r="H151" s="249"/>
      <c r="I151" s="249"/>
      <c r="J151" s="249"/>
      <c r="K151" s="34"/>
      <c r="L151" s="1062"/>
    </row>
    <row r="152" spans="1:13">
      <c r="A152" s="12" t="s">
        <v>146</v>
      </c>
      <c r="B152" s="13"/>
      <c r="C152" s="13"/>
      <c r="D152" s="13"/>
      <c r="E152" s="206" t="s">
        <v>147</v>
      </c>
      <c r="F152" s="207" t="s">
        <v>148</v>
      </c>
      <c r="G152" s="281">
        <v>821</v>
      </c>
      <c r="H152" s="209">
        <v>1000</v>
      </c>
      <c r="I152" s="210">
        <v>1</v>
      </c>
      <c r="J152" s="209">
        <v>4000</v>
      </c>
      <c r="K152" s="191">
        <v>1</v>
      </c>
      <c r="L152" s="993"/>
      <c r="M152" s="965">
        <f t="shared" ref="M152:M157" si="3">K152*L152</f>
        <v>0</v>
      </c>
    </row>
    <row r="153" spans="1:13">
      <c r="A153" s="12" t="s">
        <v>75</v>
      </c>
      <c r="B153" s="13"/>
      <c r="C153" s="13"/>
      <c r="D153" s="13"/>
      <c r="E153" s="206" t="s">
        <v>150</v>
      </c>
      <c r="F153" s="207" t="s">
        <v>148</v>
      </c>
      <c r="G153" s="281">
        <v>821</v>
      </c>
      <c r="H153" s="209">
        <v>1000</v>
      </c>
      <c r="I153" s="210">
        <v>1</v>
      </c>
      <c r="J153" s="209">
        <v>4000</v>
      </c>
      <c r="K153" s="191">
        <v>1</v>
      </c>
      <c r="L153" s="993"/>
      <c r="M153" s="965">
        <f t="shared" si="3"/>
        <v>0</v>
      </c>
    </row>
    <row r="154" spans="1:13">
      <c r="A154" s="12" t="s">
        <v>151</v>
      </c>
      <c r="B154" s="13"/>
      <c r="C154" s="13"/>
      <c r="D154" s="13"/>
      <c r="E154" s="206" t="s">
        <v>152</v>
      </c>
      <c r="F154" s="207" t="s">
        <v>148</v>
      </c>
      <c r="G154" s="281">
        <v>821</v>
      </c>
      <c r="H154" s="209">
        <v>1000</v>
      </c>
      <c r="I154" s="210">
        <v>1</v>
      </c>
      <c r="J154" s="209">
        <v>4000</v>
      </c>
      <c r="K154" s="191">
        <v>1</v>
      </c>
      <c r="L154" s="993"/>
      <c r="M154" s="965">
        <f t="shared" si="3"/>
        <v>0</v>
      </c>
    </row>
    <row r="155" spans="1:13">
      <c r="A155" s="12" t="s">
        <v>153</v>
      </c>
      <c r="B155" s="13"/>
      <c r="C155" s="13"/>
      <c r="D155" s="13"/>
      <c r="E155" s="206" t="s">
        <v>154</v>
      </c>
      <c r="F155" s="207" t="s">
        <v>148</v>
      </c>
      <c r="G155" s="281">
        <v>821</v>
      </c>
      <c r="H155" s="209">
        <v>1000</v>
      </c>
      <c r="I155" s="210">
        <v>1</v>
      </c>
      <c r="J155" s="209">
        <v>4000</v>
      </c>
      <c r="K155" s="191">
        <v>1</v>
      </c>
      <c r="L155" s="993"/>
      <c r="M155" s="965">
        <f t="shared" si="3"/>
        <v>0</v>
      </c>
    </row>
    <row r="156" spans="1:13">
      <c r="A156" s="12" t="s">
        <v>155</v>
      </c>
      <c r="B156" s="13"/>
      <c r="C156" s="13"/>
      <c r="D156" s="13"/>
      <c r="E156" s="206" t="s">
        <v>156</v>
      </c>
      <c r="F156" s="207" t="s">
        <v>148</v>
      </c>
      <c r="G156" s="281">
        <v>821</v>
      </c>
      <c r="H156" s="209">
        <v>1000</v>
      </c>
      <c r="I156" s="210">
        <v>1</v>
      </c>
      <c r="J156" s="209">
        <v>4000</v>
      </c>
      <c r="K156" s="191">
        <v>1</v>
      </c>
      <c r="L156" s="993"/>
      <c r="M156" s="965">
        <f t="shared" si="3"/>
        <v>0</v>
      </c>
    </row>
    <row r="157" spans="1:13" ht="23.4" customHeight="1">
      <c r="A157" s="52" t="s">
        <v>181</v>
      </c>
      <c r="B157" s="53"/>
      <c r="C157" s="53"/>
      <c r="D157" s="53"/>
      <c r="E157" s="286" t="s">
        <v>182</v>
      </c>
      <c r="F157" s="207" t="s">
        <v>148</v>
      </c>
      <c r="G157" s="287">
        <v>821</v>
      </c>
      <c r="H157" s="1189" t="s">
        <v>647</v>
      </c>
      <c r="I157" s="1190"/>
      <c r="J157" s="282">
        <v>8000</v>
      </c>
      <c r="K157" s="191">
        <v>1</v>
      </c>
      <c r="L157" s="993"/>
      <c r="M157" s="965">
        <f t="shared" si="3"/>
        <v>0</v>
      </c>
    </row>
    <row r="158" spans="1:13">
      <c r="A158" s="13"/>
      <c r="B158" s="13"/>
      <c r="C158" s="13"/>
      <c r="D158" s="13"/>
      <c r="E158" s="283" t="s">
        <v>807</v>
      </c>
      <c r="F158" s="35"/>
      <c r="G158" s="288"/>
      <c r="H158" s="249"/>
      <c r="I158" s="244"/>
      <c r="J158" s="249"/>
      <c r="K158" s="34"/>
      <c r="L158" s="1062"/>
    </row>
    <row r="159" spans="1:13">
      <c r="A159" s="13"/>
      <c r="B159" s="13"/>
      <c r="C159" s="13"/>
      <c r="D159" s="13"/>
      <c r="E159" s="283"/>
      <c r="F159" s="35"/>
      <c r="G159" s="232"/>
      <c r="H159" s="249"/>
      <c r="I159" s="244"/>
      <c r="J159" s="249"/>
      <c r="K159" s="34"/>
      <c r="L159" s="1062"/>
    </row>
    <row r="160" spans="1:13">
      <c r="A160" s="21" t="s">
        <v>183</v>
      </c>
      <c r="B160" s="13"/>
      <c r="C160" s="13"/>
      <c r="D160" s="13"/>
      <c r="E160" s="29"/>
      <c r="F160" s="256"/>
      <c r="G160" s="232"/>
      <c r="H160" s="249"/>
      <c r="I160" s="249"/>
      <c r="J160" s="249"/>
      <c r="K160" s="34"/>
      <c r="L160" s="1062"/>
    </row>
    <row r="161" spans="1:13">
      <c r="A161" s="12" t="s">
        <v>158</v>
      </c>
      <c r="B161" s="13"/>
      <c r="C161" s="13"/>
      <c r="D161" s="13"/>
      <c r="E161" s="29"/>
      <c r="F161" s="256"/>
      <c r="G161" s="232"/>
      <c r="H161" s="249"/>
      <c r="I161" s="249"/>
      <c r="J161" s="249"/>
      <c r="K161" s="34"/>
      <c r="L161" s="1062"/>
    </row>
    <row r="162" spans="1:13">
      <c r="A162" s="12" t="s">
        <v>159</v>
      </c>
      <c r="B162" s="13"/>
      <c r="C162" s="13"/>
      <c r="D162" s="13"/>
      <c r="E162" s="206" t="s">
        <v>154</v>
      </c>
      <c r="F162" s="207" t="s">
        <v>148</v>
      </c>
      <c r="G162" s="287">
        <v>821</v>
      </c>
      <c r="H162" s="209">
        <v>1000</v>
      </c>
      <c r="I162" s="210">
        <v>1</v>
      </c>
      <c r="J162" s="209">
        <v>4000</v>
      </c>
      <c r="K162" s="191">
        <v>1</v>
      </c>
      <c r="L162" s="993"/>
      <c r="M162" s="965">
        <f>L162*K162</f>
        <v>0</v>
      </c>
    </row>
    <row r="163" spans="1:13">
      <c r="A163" s="12" t="s">
        <v>777</v>
      </c>
      <c r="B163" s="13"/>
      <c r="C163" s="13"/>
      <c r="D163" s="13"/>
      <c r="E163" s="206" t="s">
        <v>156</v>
      </c>
      <c r="F163" s="207" t="s">
        <v>148</v>
      </c>
      <c r="G163" s="287">
        <v>821</v>
      </c>
      <c r="H163" s="209">
        <v>1000</v>
      </c>
      <c r="I163" s="210">
        <v>1</v>
      </c>
      <c r="J163" s="209">
        <v>4000</v>
      </c>
      <c r="K163" s="191">
        <v>1</v>
      </c>
      <c r="L163" s="993"/>
      <c r="M163" s="965">
        <f>L163*K163</f>
        <v>0</v>
      </c>
    </row>
    <row r="164" spans="1:13">
      <c r="A164" s="12" t="s">
        <v>160</v>
      </c>
      <c r="B164" s="13"/>
      <c r="C164" s="13"/>
      <c r="D164" s="13"/>
      <c r="E164" s="206" t="s">
        <v>161</v>
      </c>
      <c r="F164" s="207" t="s">
        <v>148</v>
      </c>
      <c r="G164" s="287">
        <v>821</v>
      </c>
      <c r="H164" s="209">
        <v>1000</v>
      </c>
      <c r="I164" s="210">
        <v>1</v>
      </c>
      <c r="J164" s="209">
        <v>4000</v>
      </c>
      <c r="K164" s="191">
        <v>1</v>
      </c>
      <c r="L164" s="993"/>
      <c r="M164" s="965">
        <f>L164*K164</f>
        <v>0</v>
      </c>
    </row>
    <row r="165" spans="1:13">
      <c r="A165" s="12" t="s">
        <v>162</v>
      </c>
      <c r="B165" s="13"/>
      <c r="C165" s="13"/>
      <c r="D165" s="13"/>
      <c r="E165" s="206" t="s">
        <v>163</v>
      </c>
      <c r="F165" s="207" t="s">
        <v>148</v>
      </c>
      <c r="G165" s="287">
        <v>821</v>
      </c>
      <c r="H165" s="209">
        <v>1000</v>
      </c>
      <c r="I165" s="210">
        <v>1</v>
      </c>
      <c r="J165" s="209">
        <v>4000</v>
      </c>
      <c r="K165" s="191">
        <v>1</v>
      </c>
      <c r="L165" s="993"/>
      <c r="M165" s="965">
        <f>L165*K165</f>
        <v>0</v>
      </c>
    </row>
    <row r="166" spans="1:13" ht="25.5" customHeight="1">
      <c r="A166" s="1166" t="s">
        <v>709</v>
      </c>
      <c r="B166" s="1166"/>
      <c r="C166" s="1166"/>
      <c r="D166" s="1167"/>
      <c r="E166" s="286" t="s">
        <v>184</v>
      </c>
      <c r="F166" s="207" t="s">
        <v>148</v>
      </c>
      <c r="G166" s="287">
        <v>821</v>
      </c>
      <c r="H166" s="1115" t="s">
        <v>647</v>
      </c>
      <c r="I166" s="1116"/>
      <c r="J166" s="282">
        <v>8000</v>
      </c>
      <c r="K166" s="191" t="s">
        <v>149</v>
      </c>
      <c r="L166" s="1061" t="s">
        <v>922</v>
      </c>
      <c r="M166" s="965" t="s">
        <v>922</v>
      </c>
    </row>
    <row r="167" spans="1:13" ht="26.25" customHeight="1">
      <c r="A167" s="1200" t="s">
        <v>704</v>
      </c>
      <c r="B167" s="1200"/>
      <c r="C167" s="1200"/>
      <c r="D167" s="1201"/>
      <c r="E167" s="286" t="s">
        <v>164</v>
      </c>
      <c r="F167" s="207" t="s">
        <v>920</v>
      </c>
      <c r="G167" s="281">
        <v>3596</v>
      </c>
      <c r="H167" s="282">
        <v>200</v>
      </c>
      <c r="I167" s="267">
        <v>18</v>
      </c>
      <c r="J167" s="282">
        <v>400</v>
      </c>
      <c r="K167" s="190">
        <v>20</v>
      </c>
      <c r="L167" s="993"/>
      <c r="M167" s="965">
        <f>L167*K167</f>
        <v>0</v>
      </c>
    </row>
    <row r="168" spans="1:13">
      <c r="A168" s="51" t="s">
        <v>272</v>
      </c>
      <c r="B168" s="13"/>
      <c r="C168" s="13"/>
      <c r="D168" s="13"/>
      <c r="E168" s="283" t="s">
        <v>807</v>
      </c>
      <c r="F168" s="244"/>
      <c r="G168" s="289"/>
      <c r="H168" s="244"/>
      <c r="I168" s="244"/>
      <c r="J168" s="244"/>
      <c r="K168" s="290"/>
      <c r="L168" s="1062"/>
    </row>
    <row r="169" spans="1:13">
      <c r="A169" s="36"/>
      <c r="B169" s="13"/>
      <c r="C169" s="13"/>
      <c r="D169" s="13"/>
      <c r="E169" s="202"/>
      <c r="F169" s="256"/>
      <c r="G169" s="232"/>
      <c r="H169" s="249"/>
      <c r="I169" s="257"/>
      <c r="J169" s="249"/>
      <c r="K169" s="34"/>
      <c r="L169" s="1062"/>
    </row>
    <row r="170" spans="1:13">
      <c r="A170" s="21" t="s">
        <v>185</v>
      </c>
      <c r="B170" s="13"/>
      <c r="C170" s="13"/>
      <c r="D170" s="13"/>
      <c r="E170" s="29"/>
      <c r="F170" s="256"/>
      <c r="G170" s="232"/>
      <c r="H170" s="249"/>
      <c r="I170" s="249"/>
      <c r="J170" s="249"/>
      <c r="K170" s="34"/>
      <c r="L170" s="1062"/>
    </row>
    <row r="171" spans="1:13">
      <c r="A171" s="12" t="s">
        <v>137</v>
      </c>
      <c r="B171" s="13"/>
      <c r="C171" s="13"/>
      <c r="D171" s="13"/>
      <c r="E171" s="206" t="s">
        <v>138</v>
      </c>
      <c r="F171" s="207" t="s">
        <v>148</v>
      </c>
      <c r="G171" s="287">
        <v>821</v>
      </c>
      <c r="H171" s="291">
        <v>4000</v>
      </c>
      <c r="I171" s="291">
        <v>1</v>
      </c>
      <c r="J171" s="209">
        <v>4000</v>
      </c>
      <c r="K171" s="191">
        <v>1</v>
      </c>
      <c r="L171" s="993"/>
      <c r="M171" s="965">
        <f>K171*L171</f>
        <v>0</v>
      </c>
    </row>
    <row r="172" spans="1:13">
      <c r="A172" s="12" t="s">
        <v>139</v>
      </c>
      <c r="B172" s="13"/>
      <c r="C172" s="13"/>
      <c r="D172" s="13"/>
      <c r="E172" s="206" t="s">
        <v>140</v>
      </c>
      <c r="F172" s="207" t="s">
        <v>148</v>
      </c>
      <c r="G172" s="287">
        <v>821</v>
      </c>
      <c r="H172" s="291">
        <v>4000</v>
      </c>
      <c r="I172" s="291">
        <v>1</v>
      </c>
      <c r="J172" s="209">
        <v>4000</v>
      </c>
      <c r="K172" s="191">
        <v>1</v>
      </c>
      <c r="L172" s="993"/>
      <c r="M172" s="965">
        <f>K172*L172</f>
        <v>0</v>
      </c>
    </row>
    <row r="173" spans="1:13">
      <c r="A173" s="12" t="s">
        <v>141</v>
      </c>
      <c r="B173" s="13"/>
      <c r="C173" s="13"/>
      <c r="D173" s="13"/>
      <c r="E173" s="206" t="s">
        <v>142</v>
      </c>
      <c r="F173" s="207" t="s">
        <v>148</v>
      </c>
      <c r="G173" s="287">
        <v>821</v>
      </c>
      <c r="H173" s="210" t="s">
        <v>654</v>
      </c>
      <c r="I173" s="210"/>
      <c r="J173" s="209">
        <v>4000</v>
      </c>
      <c r="K173" s="191">
        <v>1</v>
      </c>
      <c r="L173" s="993"/>
      <c r="M173" s="965">
        <f>K173*L173</f>
        <v>0</v>
      </c>
    </row>
    <row r="174" spans="1:13">
      <c r="A174" s="12" t="s">
        <v>143</v>
      </c>
      <c r="B174" s="13"/>
      <c r="C174" s="13"/>
      <c r="D174" s="13"/>
      <c r="E174" s="206" t="s">
        <v>144</v>
      </c>
      <c r="F174" s="207" t="s">
        <v>148</v>
      </c>
      <c r="G174" s="281">
        <v>821</v>
      </c>
      <c r="H174" s="210" t="s">
        <v>654</v>
      </c>
      <c r="I174" s="210"/>
      <c r="J174" s="209">
        <v>4000</v>
      </c>
      <c r="K174" s="191">
        <v>1</v>
      </c>
      <c r="L174" s="993"/>
      <c r="M174" s="965">
        <f>K174*L174</f>
        <v>0</v>
      </c>
    </row>
    <row r="175" spans="1:13">
      <c r="A175" s="13"/>
      <c r="B175" s="13"/>
      <c r="C175" s="13"/>
      <c r="D175" s="13"/>
      <c r="E175" s="29"/>
      <c r="F175" s="35"/>
      <c r="G175" s="232"/>
      <c r="H175" s="249"/>
      <c r="I175" s="244"/>
      <c r="J175" s="249"/>
      <c r="K175" s="34"/>
      <c r="L175" s="1062"/>
    </row>
    <row r="176" spans="1:13">
      <c r="A176" s="21" t="s">
        <v>186</v>
      </c>
      <c r="B176" s="13"/>
      <c r="C176" s="13"/>
      <c r="D176" s="13"/>
      <c r="E176" s="29"/>
      <c r="F176" s="256"/>
      <c r="G176" s="232"/>
      <c r="H176" s="249"/>
      <c r="I176" s="249"/>
      <c r="J176" s="249"/>
      <c r="K176" s="34"/>
      <c r="L176" s="1062"/>
    </row>
    <row r="177" spans="1:13">
      <c r="A177" s="21" t="s">
        <v>187</v>
      </c>
      <c r="B177" s="13"/>
      <c r="C177" s="13"/>
      <c r="D177" s="13"/>
      <c r="E177" s="29"/>
      <c r="F177" s="256"/>
      <c r="G177" s="232"/>
      <c r="H177" s="249"/>
      <c r="I177" s="249"/>
      <c r="J177" s="249"/>
      <c r="K177" s="34"/>
      <c r="L177" s="1062"/>
    </row>
    <row r="178" spans="1:13">
      <c r="A178" s="12" t="s">
        <v>75</v>
      </c>
      <c r="B178" s="13"/>
      <c r="C178" s="13"/>
      <c r="D178" s="13"/>
      <c r="E178" s="206" t="s">
        <v>31</v>
      </c>
      <c r="F178" s="207" t="s">
        <v>124</v>
      </c>
      <c r="G178" s="281">
        <v>400</v>
      </c>
      <c r="H178" s="1135" t="s">
        <v>647</v>
      </c>
      <c r="I178" s="1136"/>
      <c r="J178" s="282" t="s">
        <v>308</v>
      </c>
      <c r="K178" s="191" t="s">
        <v>149</v>
      </c>
      <c r="L178" s="1061" t="s">
        <v>922</v>
      </c>
      <c r="M178" s="965" t="s">
        <v>922</v>
      </c>
    </row>
    <row r="179" spans="1:13">
      <c r="A179" s="12" t="s">
        <v>125</v>
      </c>
      <c r="B179" s="13"/>
      <c r="C179" s="13"/>
      <c r="D179" s="13"/>
      <c r="E179" s="206" t="s">
        <v>31</v>
      </c>
      <c r="F179" s="207" t="s">
        <v>124</v>
      </c>
      <c r="G179" s="281">
        <v>400</v>
      </c>
      <c r="H179" s="1137"/>
      <c r="I179" s="1138"/>
      <c r="J179" s="282" t="s">
        <v>308</v>
      </c>
      <c r="K179" s="191" t="s">
        <v>149</v>
      </c>
      <c r="L179" s="1061" t="s">
        <v>922</v>
      </c>
      <c r="M179" s="965" t="s">
        <v>922</v>
      </c>
    </row>
    <row r="180" spans="1:13">
      <c r="A180" s="12" t="s">
        <v>102</v>
      </c>
      <c r="B180" s="33"/>
      <c r="C180" s="13"/>
      <c r="D180" s="13"/>
      <c r="E180" s="206" t="s">
        <v>126</v>
      </c>
      <c r="F180" s="207" t="s">
        <v>124</v>
      </c>
      <c r="G180" s="281">
        <v>400</v>
      </c>
      <c r="H180" s="1137"/>
      <c r="I180" s="1138"/>
      <c r="J180" s="282" t="s">
        <v>308</v>
      </c>
      <c r="K180" s="191" t="s">
        <v>149</v>
      </c>
      <c r="L180" s="1061" t="s">
        <v>922</v>
      </c>
      <c r="M180" s="965" t="s">
        <v>922</v>
      </c>
    </row>
    <row r="181" spans="1:13">
      <c r="A181" s="12" t="s">
        <v>127</v>
      </c>
      <c r="B181" s="49"/>
      <c r="C181" s="50"/>
      <c r="D181" s="50"/>
      <c r="E181" s="206" t="s">
        <v>128</v>
      </c>
      <c r="F181" s="207" t="s">
        <v>124</v>
      </c>
      <c r="G181" s="281">
        <v>400</v>
      </c>
      <c r="H181" s="1137"/>
      <c r="I181" s="1138"/>
      <c r="J181" s="282" t="s">
        <v>308</v>
      </c>
      <c r="K181" s="191" t="s">
        <v>149</v>
      </c>
      <c r="L181" s="1061" t="s">
        <v>922</v>
      </c>
      <c r="M181" s="965" t="s">
        <v>922</v>
      </c>
    </row>
    <row r="182" spans="1:13">
      <c r="A182" s="12" t="s">
        <v>129</v>
      </c>
      <c r="B182" s="33"/>
      <c r="C182" s="13"/>
      <c r="D182" s="13"/>
      <c r="E182" s="206" t="s">
        <v>130</v>
      </c>
      <c r="F182" s="207" t="s">
        <v>124</v>
      </c>
      <c r="G182" s="281">
        <v>400</v>
      </c>
      <c r="H182" s="1137"/>
      <c r="I182" s="1138"/>
      <c r="J182" s="282" t="s">
        <v>308</v>
      </c>
      <c r="K182" s="191" t="s">
        <v>149</v>
      </c>
      <c r="L182" s="1061" t="s">
        <v>922</v>
      </c>
      <c r="M182" s="965" t="s">
        <v>922</v>
      </c>
    </row>
    <row r="183" spans="1:13">
      <c r="A183" s="12" t="s">
        <v>131</v>
      </c>
      <c r="B183" s="33"/>
      <c r="C183" s="13"/>
      <c r="D183" s="13"/>
      <c r="E183" s="206" t="s">
        <v>107</v>
      </c>
      <c r="F183" s="207" t="s">
        <v>124</v>
      </c>
      <c r="G183" s="281">
        <v>400</v>
      </c>
      <c r="H183" s="1137"/>
      <c r="I183" s="1138"/>
      <c r="J183" s="282" t="s">
        <v>308</v>
      </c>
      <c r="K183" s="191" t="s">
        <v>149</v>
      </c>
      <c r="L183" s="1061" t="s">
        <v>922</v>
      </c>
      <c r="M183" s="965" t="s">
        <v>922</v>
      </c>
    </row>
    <row r="184" spans="1:13">
      <c r="A184" s="12" t="s">
        <v>134</v>
      </c>
      <c r="B184" s="13"/>
      <c r="C184" s="13"/>
      <c r="D184" s="13"/>
      <c r="E184" s="206" t="s">
        <v>135</v>
      </c>
      <c r="F184" s="207" t="s">
        <v>124</v>
      </c>
      <c r="G184" s="281">
        <v>400</v>
      </c>
      <c r="H184" s="1137"/>
      <c r="I184" s="1138"/>
      <c r="J184" s="282" t="s">
        <v>308</v>
      </c>
      <c r="K184" s="191" t="s">
        <v>149</v>
      </c>
      <c r="L184" s="1061" t="s">
        <v>922</v>
      </c>
      <c r="M184" s="965" t="s">
        <v>922</v>
      </c>
    </row>
    <row r="185" spans="1:13">
      <c r="A185" s="12" t="s">
        <v>168</v>
      </c>
      <c r="B185" s="13"/>
      <c r="C185" s="13"/>
      <c r="D185" s="13"/>
      <c r="E185" s="206" t="s">
        <v>169</v>
      </c>
      <c r="F185" s="207" t="s">
        <v>124</v>
      </c>
      <c r="G185" s="281">
        <v>400</v>
      </c>
      <c r="H185" s="1137"/>
      <c r="I185" s="1138"/>
      <c r="J185" s="282" t="s">
        <v>308</v>
      </c>
      <c r="K185" s="191" t="s">
        <v>149</v>
      </c>
      <c r="L185" s="1061" t="s">
        <v>922</v>
      </c>
      <c r="M185" s="965" t="s">
        <v>922</v>
      </c>
    </row>
    <row r="186" spans="1:13">
      <c r="A186" s="12" t="s">
        <v>170</v>
      </c>
      <c r="B186" s="13"/>
      <c r="C186" s="13"/>
      <c r="D186" s="13"/>
      <c r="E186" s="206" t="s">
        <v>171</v>
      </c>
      <c r="F186" s="207" t="s">
        <v>124</v>
      </c>
      <c r="G186" s="281">
        <v>400</v>
      </c>
      <c r="H186" s="1139"/>
      <c r="I186" s="1140"/>
      <c r="J186" s="282" t="s">
        <v>308</v>
      </c>
      <c r="K186" s="191" t="s">
        <v>149</v>
      </c>
      <c r="L186" s="1061" t="s">
        <v>922</v>
      </c>
      <c r="M186" s="965" t="s">
        <v>922</v>
      </c>
    </row>
    <row r="187" spans="1:13">
      <c r="A187" s="12"/>
      <c r="B187" s="13"/>
      <c r="C187" s="13"/>
      <c r="D187" s="13"/>
      <c r="E187" s="283" t="s">
        <v>807</v>
      </c>
      <c r="F187" s="256"/>
      <c r="G187" s="232"/>
      <c r="H187" s="249"/>
      <c r="I187" s="257"/>
      <c r="J187" s="249"/>
      <c r="K187" s="34"/>
      <c r="L187" s="1062"/>
    </row>
    <row r="188" spans="1:13">
      <c r="A188" s="12"/>
      <c r="B188" s="13"/>
      <c r="C188" s="13"/>
      <c r="D188" s="13"/>
      <c r="E188" s="283" t="s">
        <v>805</v>
      </c>
      <c r="F188" s="256"/>
      <c r="G188" s="232"/>
      <c r="H188" s="249"/>
      <c r="I188" s="257"/>
      <c r="J188" s="249"/>
      <c r="K188" s="34"/>
      <c r="L188" s="1062"/>
    </row>
    <row r="189" spans="1:13">
      <c r="A189" s="21" t="s">
        <v>188</v>
      </c>
      <c r="B189" s="13"/>
      <c r="C189" s="13"/>
      <c r="D189" s="13"/>
      <c r="E189" s="29"/>
      <c r="F189" s="256"/>
      <c r="G189" s="232"/>
      <c r="H189" s="249"/>
      <c r="I189" s="249"/>
      <c r="J189" s="249"/>
      <c r="K189" s="34"/>
      <c r="L189" s="1062"/>
    </row>
    <row r="190" spans="1:13">
      <c r="A190" s="12" t="s">
        <v>137</v>
      </c>
      <c r="B190" s="13"/>
      <c r="C190" s="13"/>
      <c r="D190" s="13"/>
      <c r="E190" s="206" t="s">
        <v>138</v>
      </c>
      <c r="F190" s="207" t="s">
        <v>124</v>
      </c>
      <c r="G190" s="281">
        <v>400</v>
      </c>
      <c r="H190" s="1135" t="s">
        <v>647</v>
      </c>
      <c r="I190" s="1136"/>
      <c r="J190" s="207">
        <v>4000</v>
      </c>
      <c r="K190" s="191" t="s">
        <v>149</v>
      </c>
      <c r="L190" s="1061" t="s">
        <v>922</v>
      </c>
      <c r="M190" s="965" t="s">
        <v>922</v>
      </c>
    </row>
    <row r="191" spans="1:13">
      <c r="A191" s="12" t="s">
        <v>139</v>
      </c>
      <c r="B191" s="13"/>
      <c r="C191" s="13"/>
      <c r="D191" s="13"/>
      <c r="E191" s="206" t="s">
        <v>140</v>
      </c>
      <c r="F191" s="207" t="s">
        <v>124</v>
      </c>
      <c r="G191" s="281">
        <v>400</v>
      </c>
      <c r="H191" s="1137"/>
      <c r="I191" s="1138"/>
      <c r="J191" s="207">
        <v>4000</v>
      </c>
      <c r="K191" s="191" t="s">
        <v>149</v>
      </c>
      <c r="L191" s="1061" t="s">
        <v>922</v>
      </c>
      <c r="M191" s="965" t="s">
        <v>922</v>
      </c>
    </row>
    <row r="192" spans="1:13">
      <c r="A192" s="12" t="s">
        <v>141</v>
      </c>
      <c r="B192" s="13"/>
      <c r="C192" s="13"/>
      <c r="D192" s="13"/>
      <c r="E192" s="206" t="s">
        <v>142</v>
      </c>
      <c r="F192" s="207" t="s">
        <v>124</v>
      </c>
      <c r="G192" s="281">
        <v>400</v>
      </c>
      <c r="H192" s="1137"/>
      <c r="I192" s="1138"/>
      <c r="J192" s="207">
        <v>4000</v>
      </c>
      <c r="K192" s="191" t="s">
        <v>149</v>
      </c>
      <c r="L192" s="1061" t="s">
        <v>922</v>
      </c>
      <c r="M192" s="965" t="s">
        <v>922</v>
      </c>
    </row>
    <row r="193" spans="1:13">
      <c r="A193" s="12" t="s">
        <v>143</v>
      </c>
      <c r="B193" s="13"/>
      <c r="C193" s="13"/>
      <c r="D193" s="13"/>
      <c r="E193" s="206" t="s">
        <v>144</v>
      </c>
      <c r="F193" s="207" t="s">
        <v>124</v>
      </c>
      <c r="G193" s="281">
        <v>400</v>
      </c>
      <c r="H193" s="1139"/>
      <c r="I193" s="1140"/>
      <c r="J193" s="207">
        <v>4000</v>
      </c>
      <c r="K193" s="191" t="s">
        <v>149</v>
      </c>
      <c r="L193" s="1061" t="s">
        <v>922</v>
      </c>
      <c r="M193" s="965" t="s">
        <v>922</v>
      </c>
    </row>
    <row r="194" spans="1:13">
      <c r="A194" s="13"/>
      <c r="B194" s="13"/>
      <c r="C194" s="13"/>
      <c r="D194" s="13"/>
      <c r="E194" s="283" t="s">
        <v>807</v>
      </c>
      <c r="F194" s="283"/>
      <c r="G194" s="232"/>
      <c r="H194" s="249"/>
      <c r="I194" s="249"/>
      <c r="J194" s="249"/>
      <c r="K194" s="34"/>
      <c r="L194" s="1062"/>
    </row>
    <row r="195" spans="1:13">
      <c r="A195" s="13"/>
      <c r="B195" s="13"/>
      <c r="C195" s="13"/>
      <c r="D195" s="13"/>
      <c r="E195" s="283"/>
      <c r="F195" s="283"/>
      <c r="G195" s="232"/>
      <c r="H195" s="249"/>
      <c r="I195" s="249"/>
      <c r="J195" s="249"/>
      <c r="K195" s="34"/>
      <c r="L195" s="1062"/>
    </row>
    <row r="196" spans="1:13">
      <c r="A196" s="153" t="s">
        <v>811</v>
      </c>
      <c r="B196" s="12"/>
      <c r="C196" s="13"/>
      <c r="D196" s="29"/>
      <c r="E196" s="42"/>
      <c r="F196" s="182"/>
      <c r="G196" s="232"/>
      <c r="H196" s="249"/>
      <c r="I196" s="244"/>
      <c r="J196" s="249"/>
      <c r="K196" s="34"/>
      <c r="L196" s="1062"/>
    </row>
    <row r="197" spans="1:13">
      <c r="A197" s="12" t="s">
        <v>173</v>
      </c>
      <c r="B197" s="12"/>
      <c r="C197" s="13"/>
      <c r="D197" s="13"/>
      <c r="E197" s="206" t="s">
        <v>174</v>
      </c>
      <c r="F197" s="207" t="s">
        <v>124</v>
      </c>
      <c r="G197" s="281">
        <v>400</v>
      </c>
      <c r="H197" s="1117" t="s">
        <v>808</v>
      </c>
      <c r="I197" s="1118"/>
      <c r="J197" s="207">
        <v>4000</v>
      </c>
      <c r="K197" s="191" t="s">
        <v>149</v>
      </c>
      <c r="L197" s="1061" t="s">
        <v>922</v>
      </c>
      <c r="M197" s="965" t="s">
        <v>922</v>
      </c>
    </row>
    <row r="198" spans="1:13">
      <c r="A198" s="12" t="s">
        <v>176</v>
      </c>
      <c r="B198" s="12"/>
      <c r="C198" s="13"/>
      <c r="D198" s="13"/>
      <c r="E198" s="206" t="s">
        <v>177</v>
      </c>
      <c r="F198" s="207" t="s">
        <v>124</v>
      </c>
      <c r="G198" s="281">
        <v>400</v>
      </c>
      <c r="H198" s="1119"/>
      <c r="I198" s="1120"/>
      <c r="J198" s="207">
        <v>4000</v>
      </c>
      <c r="K198" s="191" t="s">
        <v>149</v>
      </c>
      <c r="L198" s="1061" t="s">
        <v>922</v>
      </c>
      <c r="M198" s="965" t="s">
        <v>922</v>
      </c>
    </row>
    <row r="199" spans="1:13">
      <c r="A199" s="12" t="s">
        <v>178</v>
      </c>
      <c r="B199" s="12"/>
      <c r="C199" s="13"/>
      <c r="D199" s="13"/>
      <c r="E199" s="206" t="s">
        <v>179</v>
      </c>
      <c r="F199" s="207" t="s">
        <v>124</v>
      </c>
      <c r="G199" s="281">
        <v>400</v>
      </c>
      <c r="H199" s="1121"/>
      <c r="I199" s="1122"/>
      <c r="J199" s="207">
        <v>4000</v>
      </c>
      <c r="K199" s="191" t="s">
        <v>149</v>
      </c>
      <c r="L199" s="1061" t="s">
        <v>922</v>
      </c>
      <c r="M199" s="965" t="s">
        <v>922</v>
      </c>
    </row>
    <row r="200" spans="1:13">
      <c r="A200" s="36"/>
      <c r="B200" s="13"/>
      <c r="C200" s="13"/>
      <c r="D200" s="13"/>
      <c r="E200" s="283" t="s">
        <v>809</v>
      </c>
      <c r="F200" s="35"/>
      <c r="G200" s="232"/>
      <c r="H200" s="249"/>
      <c r="I200" s="244"/>
      <c r="J200" s="249"/>
      <c r="K200" s="34"/>
      <c r="L200" s="1062"/>
    </row>
    <row r="201" spans="1:13">
      <c r="A201" s="36"/>
      <c r="B201" s="13"/>
      <c r="C201" s="13"/>
      <c r="D201" s="13"/>
      <c r="E201" s="283"/>
      <c r="F201" s="35"/>
      <c r="G201" s="232"/>
      <c r="H201" s="249"/>
      <c r="I201" s="244"/>
      <c r="J201" s="249"/>
      <c r="K201" s="34"/>
      <c r="L201" s="1062"/>
    </row>
    <row r="202" spans="1:13">
      <c r="A202" s="21" t="s">
        <v>189</v>
      </c>
      <c r="B202" s="13"/>
      <c r="C202" s="13"/>
      <c r="D202" s="13"/>
      <c r="E202" s="29"/>
      <c r="F202" s="256"/>
      <c r="G202" s="232"/>
      <c r="H202" s="249"/>
      <c r="I202" s="249"/>
      <c r="J202" s="249"/>
      <c r="K202" s="34"/>
      <c r="L202" s="1062"/>
    </row>
    <row r="203" spans="1:13">
      <c r="A203" s="12" t="s">
        <v>146</v>
      </c>
      <c r="B203" s="13"/>
      <c r="C203" s="13"/>
      <c r="D203" s="13"/>
      <c r="E203" s="206" t="s">
        <v>147</v>
      </c>
      <c r="F203" s="207" t="s">
        <v>148</v>
      </c>
      <c r="G203" s="212">
        <v>400</v>
      </c>
      <c r="H203" s="209">
        <v>1000</v>
      </c>
      <c r="I203" s="210">
        <v>1</v>
      </c>
      <c r="J203" s="209">
        <v>4000</v>
      </c>
      <c r="K203" s="191">
        <v>1</v>
      </c>
      <c r="L203" s="993"/>
      <c r="M203" s="965">
        <f>K203*L203</f>
        <v>0</v>
      </c>
    </row>
    <row r="204" spans="1:13">
      <c r="A204" s="12" t="s">
        <v>75</v>
      </c>
      <c r="B204" s="13"/>
      <c r="C204" s="13"/>
      <c r="D204" s="13"/>
      <c r="E204" s="206" t="s">
        <v>150</v>
      </c>
      <c r="F204" s="207" t="s">
        <v>148</v>
      </c>
      <c r="G204" s="212">
        <v>400</v>
      </c>
      <c r="H204" s="209">
        <v>1000</v>
      </c>
      <c r="I204" s="210">
        <v>1</v>
      </c>
      <c r="J204" s="209">
        <v>4000</v>
      </c>
      <c r="K204" s="191">
        <v>1</v>
      </c>
      <c r="L204" s="993"/>
      <c r="M204" s="965">
        <f>K204*L204</f>
        <v>0</v>
      </c>
    </row>
    <row r="205" spans="1:13">
      <c r="A205" s="12" t="s">
        <v>151</v>
      </c>
      <c r="B205" s="13"/>
      <c r="C205" s="13"/>
      <c r="D205" s="13"/>
      <c r="E205" s="206" t="s">
        <v>152</v>
      </c>
      <c r="F205" s="207" t="s">
        <v>148</v>
      </c>
      <c r="G205" s="212">
        <v>400</v>
      </c>
      <c r="H205" s="209">
        <v>1000</v>
      </c>
      <c r="I205" s="210">
        <v>1</v>
      </c>
      <c r="J205" s="209">
        <v>4000</v>
      </c>
      <c r="K205" s="191">
        <v>1</v>
      </c>
      <c r="L205" s="993"/>
      <c r="M205" s="965">
        <f>K205*L205</f>
        <v>0</v>
      </c>
    </row>
    <row r="206" spans="1:13">
      <c r="A206" s="12" t="s">
        <v>153</v>
      </c>
      <c r="B206" s="13"/>
      <c r="C206" s="13"/>
      <c r="D206" s="13"/>
      <c r="E206" s="206" t="s">
        <v>154</v>
      </c>
      <c r="F206" s="207" t="s">
        <v>148</v>
      </c>
      <c r="G206" s="212">
        <v>400</v>
      </c>
      <c r="H206" s="209">
        <v>1000</v>
      </c>
      <c r="I206" s="210">
        <v>1</v>
      </c>
      <c r="J206" s="209">
        <v>4000</v>
      </c>
      <c r="K206" s="191">
        <v>1</v>
      </c>
      <c r="L206" s="993"/>
      <c r="M206" s="965">
        <f>K206*L206</f>
        <v>0</v>
      </c>
    </row>
    <row r="207" spans="1:13">
      <c r="A207" s="12" t="s">
        <v>155</v>
      </c>
      <c r="B207" s="13"/>
      <c r="C207" s="13"/>
      <c r="D207" s="13"/>
      <c r="E207" s="292" t="s">
        <v>156</v>
      </c>
      <c r="F207" s="293" t="s">
        <v>148</v>
      </c>
      <c r="G207" s="212">
        <v>400</v>
      </c>
      <c r="H207" s="209">
        <v>1000</v>
      </c>
      <c r="I207" s="210">
        <v>1</v>
      </c>
      <c r="J207" s="294">
        <v>4000</v>
      </c>
      <c r="K207" s="191">
        <v>1</v>
      </c>
      <c r="L207" s="993"/>
      <c r="M207" s="965">
        <f>K207*L207</f>
        <v>0</v>
      </c>
    </row>
    <row r="208" spans="1:13" ht="26.1" customHeight="1">
      <c r="A208" s="52" t="s">
        <v>181</v>
      </c>
      <c r="B208" s="53"/>
      <c r="C208" s="53"/>
      <c r="D208" s="53"/>
      <c r="E208" s="286" t="s">
        <v>182</v>
      </c>
      <c r="F208" s="207" t="s">
        <v>148</v>
      </c>
      <c r="G208" s="212">
        <v>400</v>
      </c>
      <c r="H208" s="1115" t="s">
        <v>647</v>
      </c>
      <c r="I208" s="1116"/>
      <c r="J208" s="282">
        <v>8000</v>
      </c>
      <c r="K208" s="191" t="s">
        <v>149</v>
      </c>
      <c r="L208" s="1061" t="s">
        <v>922</v>
      </c>
      <c r="M208" s="965" t="s">
        <v>922</v>
      </c>
    </row>
    <row r="209" spans="1:13">
      <c r="E209" s="283" t="s">
        <v>807</v>
      </c>
      <c r="L209" s="1062"/>
    </row>
    <row r="210" spans="1:13">
      <c r="E210" s="283"/>
      <c r="L210" s="1062"/>
    </row>
    <row r="211" spans="1:13">
      <c r="A211" s="153" t="s">
        <v>810</v>
      </c>
      <c r="L211" s="1062"/>
    </row>
    <row r="212" spans="1:13">
      <c r="A212" s="12" t="s">
        <v>190</v>
      </c>
      <c r="B212" s="13"/>
      <c r="C212" s="13"/>
      <c r="D212" s="38"/>
      <c r="E212" s="291" t="s">
        <v>191</v>
      </c>
      <c r="F212" s="291"/>
      <c r="G212" s="296">
        <v>400</v>
      </c>
      <c r="H212" s="1168" t="s">
        <v>175</v>
      </c>
      <c r="I212" s="1169"/>
      <c r="J212" s="209" t="s">
        <v>824</v>
      </c>
      <c r="K212" s="191" t="s">
        <v>149</v>
      </c>
      <c r="L212" s="1061" t="s">
        <v>922</v>
      </c>
      <c r="M212" s="965" t="s">
        <v>922</v>
      </c>
    </row>
    <row r="213" spans="1:13">
      <c r="A213" s="12" t="s">
        <v>192</v>
      </c>
      <c r="B213" s="13"/>
      <c r="C213" s="13"/>
      <c r="D213" s="38"/>
      <c r="E213" s="291" t="s">
        <v>193</v>
      </c>
      <c r="F213" s="291"/>
      <c r="G213" s="296">
        <v>400</v>
      </c>
      <c r="H213" s="1170"/>
      <c r="I213" s="1171"/>
      <c r="J213" s="209" t="s">
        <v>824</v>
      </c>
      <c r="K213" s="191" t="s">
        <v>149</v>
      </c>
      <c r="L213" s="1061" t="s">
        <v>922</v>
      </c>
      <c r="M213" s="965" t="s">
        <v>922</v>
      </c>
    </row>
    <row r="214" spans="1:13">
      <c r="A214" s="13"/>
      <c r="B214" s="13"/>
      <c r="C214" s="13"/>
      <c r="D214" s="13"/>
      <c r="E214" s="283" t="s">
        <v>823</v>
      </c>
      <c r="F214" s="29"/>
      <c r="G214" s="232"/>
      <c r="H214" s="249"/>
      <c r="I214" s="244"/>
      <c r="J214" s="249"/>
      <c r="K214" s="34"/>
      <c r="L214" s="1062"/>
    </row>
    <row r="215" spans="1:13">
      <c r="A215" s="12"/>
      <c r="B215" s="13"/>
      <c r="C215" s="13"/>
      <c r="D215" s="38"/>
      <c r="F215" s="202"/>
      <c r="G215" s="297"/>
      <c r="H215" s="298"/>
      <c r="I215" s="298"/>
      <c r="J215" s="249"/>
      <c r="K215" s="34"/>
      <c r="L215" s="1062"/>
    </row>
    <row r="216" spans="1:13">
      <c r="A216" s="21" t="s">
        <v>194</v>
      </c>
      <c r="B216" s="13"/>
      <c r="C216" s="13"/>
      <c r="D216" s="13"/>
      <c r="E216" s="29"/>
      <c r="F216" s="256"/>
      <c r="G216" s="232"/>
      <c r="H216" s="249"/>
      <c r="I216" s="249"/>
      <c r="J216" s="249"/>
      <c r="K216" s="34"/>
      <c r="L216" s="1062"/>
    </row>
    <row r="217" spans="1:13">
      <c r="A217" s="12" t="s">
        <v>806</v>
      </c>
      <c r="B217" s="12"/>
      <c r="C217" s="12"/>
      <c r="D217" s="12"/>
      <c r="E217" s="29"/>
      <c r="F217" s="256"/>
      <c r="G217" s="232"/>
      <c r="H217" s="249"/>
      <c r="I217" s="249"/>
      <c r="J217" s="249"/>
      <c r="K217" s="34"/>
      <c r="L217" s="1062"/>
    </row>
    <row r="218" spans="1:13">
      <c r="A218" s="12" t="s">
        <v>159</v>
      </c>
      <c r="B218" s="12"/>
      <c r="C218" s="12"/>
      <c r="D218" s="12"/>
      <c r="E218" s="206" t="s">
        <v>154</v>
      </c>
      <c r="F218" s="207" t="s">
        <v>148</v>
      </c>
      <c r="G218" s="212">
        <v>400</v>
      </c>
      <c r="H218" s="209">
        <v>1000</v>
      </c>
      <c r="I218" s="210">
        <v>1</v>
      </c>
      <c r="J218" s="209">
        <v>4000</v>
      </c>
      <c r="K218" s="190">
        <v>1</v>
      </c>
      <c r="L218" s="993"/>
      <c r="M218" s="965">
        <f>L218*K218</f>
        <v>0</v>
      </c>
    </row>
    <row r="219" spans="1:13">
      <c r="A219" s="12" t="s">
        <v>712</v>
      </c>
      <c r="B219" s="12"/>
      <c r="C219" s="12"/>
      <c r="D219" s="12"/>
      <c r="E219" s="206" t="s">
        <v>156</v>
      </c>
      <c r="F219" s="207" t="s">
        <v>148</v>
      </c>
      <c r="G219" s="212">
        <v>400</v>
      </c>
      <c r="H219" s="209">
        <v>1000</v>
      </c>
      <c r="I219" s="210">
        <v>1</v>
      </c>
      <c r="J219" s="209">
        <v>4000</v>
      </c>
      <c r="K219" s="190">
        <v>1</v>
      </c>
      <c r="L219" s="993"/>
      <c r="M219" s="965">
        <f>L219*K219</f>
        <v>0</v>
      </c>
    </row>
    <row r="220" spans="1:13">
      <c r="A220" s="12" t="s">
        <v>160</v>
      </c>
      <c r="B220" s="12"/>
      <c r="C220" s="12"/>
      <c r="D220" s="12"/>
      <c r="E220" s="206" t="s">
        <v>161</v>
      </c>
      <c r="F220" s="207" t="s">
        <v>148</v>
      </c>
      <c r="G220" s="212">
        <v>400</v>
      </c>
      <c r="H220" s="209">
        <v>1000</v>
      </c>
      <c r="I220" s="210">
        <v>1</v>
      </c>
      <c r="J220" s="209">
        <v>4000</v>
      </c>
      <c r="K220" s="190">
        <v>1</v>
      </c>
      <c r="L220" s="993"/>
      <c r="M220" s="965">
        <f>L220*K220</f>
        <v>0</v>
      </c>
    </row>
    <row r="221" spans="1:13">
      <c r="A221" s="12" t="s">
        <v>162</v>
      </c>
      <c r="B221" s="12"/>
      <c r="C221" s="12"/>
      <c r="D221" s="12"/>
      <c r="E221" s="206" t="s">
        <v>163</v>
      </c>
      <c r="F221" s="207" t="s">
        <v>148</v>
      </c>
      <c r="G221" s="212">
        <v>400</v>
      </c>
      <c r="H221" s="209">
        <v>1000</v>
      </c>
      <c r="I221" s="210">
        <v>1</v>
      </c>
      <c r="J221" s="209">
        <v>4000</v>
      </c>
      <c r="K221" s="190">
        <v>1</v>
      </c>
      <c r="L221" s="993"/>
      <c r="M221" s="965">
        <f>L221*K221</f>
        <v>0</v>
      </c>
    </row>
    <row r="222" spans="1:13">
      <c r="A222" s="12" t="s">
        <v>195</v>
      </c>
      <c r="B222" s="12"/>
      <c r="C222" s="12"/>
      <c r="D222" s="12"/>
      <c r="E222" s="206" t="s">
        <v>196</v>
      </c>
      <c r="F222" s="207" t="s">
        <v>148</v>
      </c>
      <c r="G222" s="212">
        <v>400</v>
      </c>
      <c r="H222" s="209">
        <v>2000</v>
      </c>
      <c r="I222" s="210">
        <v>1</v>
      </c>
      <c r="J222" s="209">
        <v>4000</v>
      </c>
      <c r="K222" s="190">
        <v>1</v>
      </c>
      <c r="L222" s="993"/>
      <c r="M222" s="965">
        <f>L222*K222</f>
        <v>0</v>
      </c>
    </row>
    <row r="223" spans="1:13" ht="25.5" customHeight="1">
      <c r="A223" s="1164" t="s">
        <v>708</v>
      </c>
      <c r="B223" s="1164"/>
      <c r="C223" s="1164"/>
      <c r="D223" s="1165"/>
      <c r="E223" s="286" t="s">
        <v>184</v>
      </c>
      <c r="F223" s="207" t="s">
        <v>148</v>
      </c>
      <c r="G223" s="212">
        <v>400</v>
      </c>
      <c r="H223" s="1115" t="s">
        <v>647</v>
      </c>
      <c r="I223" s="1116"/>
      <c r="J223" s="282">
        <v>8000</v>
      </c>
      <c r="K223" s="191" t="s">
        <v>149</v>
      </c>
      <c r="L223" s="1061" t="s">
        <v>922</v>
      </c>
      <c r="M223" s="965" t="s">
        <v>922</v>
      </c>
    </row>
    <row r="224" spans="1:13" ht="25.5" customHeight="1">
      <c r="A224" s="1164" t="s">
        <v>707</v>
      </c>
      <c r="B224" s="1164"/>
      <c r="C224" s="1164"/>
      <c r="D224" s="1165"/>
      <c r="E224" s="286" t="s">
        <v>164</v>
      </c>
      <c r="F224" s="207" t="s">
        <v>920</v>
      </c>
      <c r="G224" s="281">
        <v>2000</v>
      </c>
      <c r="H224" s="282">
        <v>200</v>
      </c>
      <c r="I224" s="267">
        <v>10</v>
      </c>
      <c r="J224" s="282">
        <v>400</v>
      </c>
      <c r="K224" s="190">
        <v>10</v>
      </c>
      <c r="L224" s="993"/>
      <c r="M224" s="965">
        <f>L224*K224</f>
        <v>0</v>
      </c>
    </row>
    <row r="225" spans="1:13">
      <c r="A225" s="51" t="s">
        <v>272</v>
      </c>
      <c r="B225" s="13"/>
      <c r="C225" s="13"/>
      <c r="D225" s="13"/>
      <c r="E225" s="283" t="s">
        <v>807</v>
      </c>
      <c r="F225" s="256"/>
      <c r="G225" s="232"/>
      <c r="H225" s="249"/>
      <c r="I225" s="249"/>
      <c r="J225" s="249"/>
      <c r="K225" s="34"/>
      <c r="L225" s="1062"/>
    </row>
    <row r="226" spans="1:13">
      <c r="A226" s="51"/>
      <c r="B226" s="13"/>
      <c r="C226" s="13"/>
      <c r="D226" s="13"/>
      <c r="E226" s="29"/>
      <c r="F226" s="256"/>
      <c r="G226" s="232"/>
      <c r="H226" s="249"/>
      <c r="I226" s="249"/>
      <c r="J226" s="249"/>
      <c r="K226" s="34"/>
      <c r="L226" s="1062"/>
    </row>
    <row r="227" spans="1:13">
      <c r="A227" s="21" t="s">
        <v>197</v>
      </c>
      <c r="B227" s="13"/>
      <c r="C227" s="13"/>
      <c r="D227" s="13"/>
      <c r="E227" s="29"/>
      <c r="F227" s="256"/>
      <c r="G227" s="232"/>
      <c r="H227" s="249"/>
      <c r="I227" s="249"/>
      <c r="J227" s="249"/>
      <c r="K227" s="34"/>
      <c r="L227" s="1062"/>
    </row>
    <row r="228" spans="1:13">
      <c r="A228" s="12" t="s">
        <v>137</v>
      </c>
      <c r="B228" s="13"/>
      <c r="C228" s="13"/>
      <c r="D228" s="13"/>
      <c r="E228" s="206" t="s">
        <v>138</v>
      </c>
      <c r="F228" s="207" t="s">
        <v>148</v>
      </c>
      <c r="G228" s="212">
        <v>400</v>
      </c>
      <c r="H228" s="209">
        <v>4000</v>
      </c>
      <c r="I228" s="210">
        <v>1</v>
      </c>
      <c r="J228" s="209">
        <v>4000</v>
      </c>
      <c r="K228" s="191">
        <v>1</v>
      </c>
      <c r="L228" s="993"/>
      <c r="M228" s="965">
        <f>K228*L228</f>
        <v>0</v>
      </c>
    </row>
    <row r="229" spans="1:13">
      <c r="A229" s="12" t="s">
        <v>139</v>
      </c>
      <c r="B229" s="13"/>
      <c r="C229" s="13"/>
      <c r="D229" s="13"/>
      <c r="E229" s="206" t="s">
        <v>140</v>
      </c>
      <c r="F229" s="207" t="s">
        <v>148</v>
      </c>
      <c r="G229" s="212">
        <v>400</v>
      </c>
      <c r="H229" s="209">
        <v>4000</v>
      </c>
      <c r="I229" s="210">
        <v>1</v>
      </c>
      <c r="J229" s="209">
        <v>4000</v>
      </c>
      <c r="K229" s="191">
        <v>1</v>
      </c>
      <c r="L229" s="993"/>
      <c r="M229" s="965">
        <f>K229*L229</f>
        <v>0</v>
      </c>
    </row>
    <row r="230" spans="1:13">
      <c r="A230" s="12" t="s">
        <v>141</v>
      </c>
      <c r="B230" s="13"/>
      <c r="C230" s="13"/>
      <c r="D230" s="13"/>
      <c r="E230" s="206" t="s">
        <v>142</v>
      </c>
      <c r="F230" s="207" t="s">
        <v>148</v>
      </c>
      <c r="G230" s="212">
        <v>400</v>
      </c>
      <c r="H230" s="210" t="s">
        <v>654</v>
      </c>
      <c r="I230" s="210"/>
      <c r="J230" s="209">
        <v>4000</v>
      </c>
      <c r="K230" s="191">
        <v>1</v>
      </c>
      <c r="L230" s="993"/>
      <c r="M230" s="965">
        <f>K230*L230</f>
        <v>0</v>
      </c>
    </row>
    <row r="231" spans="1:13">
      <c r="A231" s="12" t="s">
        <v>143</v>
      </c>
      <c r="B231" s="13"/>
      <c r="C231" s="13"/>
      <c r="D231" s="13"/>
      <c r="E231" s="206" t="s">
        <v>144</v>
      </c>
      <c r="F231" s="207" t="s">
        <v>148</v>
      </c>
      <c r="G231" s="212">
        <v>400</v>
      </c>
      <c r="H231" s="210" t="s">
        <v>654</v>
      </c>
      <c r="I231" s="210"/>
      <c r="J231" s="209">
        <v>4000</v>
      </c>
      <c r="K231" s="191">
        <v>1</v>
      </c>
      <c r="L231" s="993"/>
      <c r="M231" s="965">
        <f>K231*L231</f>
        <v>0</v>
      </c>
    </row>
    <row r="232" spans="1:13">
      <c r="A232" s="12"/>
      <c r="B232" s="13"/>
      <c r="C232" s="13"/>
      <c r="D232" s="13"/>
      <c r="E232" s="283"/>
      <c r="F232" s="256"/>
      <c r="G232" s="232"/>
      <c r="H232" s="257"/>
      <c r="I232" s="257"/>
      <c r="J232" s="249"/>
      <c r="K232" s="34"/>
      <c r="L232" s="1062"/>
    </row>
    <row r="233" spans="1:13">
      <c r="A233" s="153" t="s">
        <v>811</v>
      </c>
      <c r="B233" s="13"/>
      <c r="C233" s="13"/>
      <c r="D233" s="29"/>
      <c r="E233" s="42"/>
      <c r="F233" s="35"/>
      <c r="G233" s="232"/>
      <c r="H233" s="249"/>
      <c r="I233" s="244"/>
      <c r="J233" s="249"/>
      <c r="K233" s="34"/>
      <c r="L233" s="1062"/>
    </row>
    <row r="234" spans="1:13">
      <c r="A234" s="12" t="s">
        <v>173</v>
      </c>
      <c r="B234" s="13"/>
      <c r="C234" s="13"/>
      <c r="D234" s="13"/>
      <c r="E234" s="291" t="s">
        <v>198</v>
      </c>
      <c r="F234" s="291" t="s">
        <v>124</v>
      </c>
      <c r="G234" s="212">
        <v>400</v>
      </c>
      <c r="H234" s="1117" t="s">
        <v>808</v>
      </c>
      <c r="I234" s="1118"/>
      <c r="J234" s="209" t="s">
        <v>201</v>
      </c>
      <c r="K234" s="191" t="s">
        <v>149</v>
      </c>
      <c r="L234" s="1061" t="s">
        <v>922</v>
      </c>
      <c r="M234" s="965" t="s">
        <v>922</v>
      </c>
    </row>
    <row r="235" spans="1:13">
      <c r="A235" s="12" t="s">
        <v>176</v>
      </c>
      <c r="B235" s="13"/>
      <c r="C235" s="13"/>
      <c r="D235" s="13"/>
      <c r="E235" s="291" t="s">
        <v>199</v>
      </c>
      <c r="F235" s="291" t="s">
        <v>124</v>
      </c>
      <c r="G235" s="212">
        <v>400</v>
      </c>
      <c r="H235" s="1119"/>
      <c r="I235" s="1120"/>
      <c r="J235" s="209" t="s">
        <v>201</v>
      </c>
      <c r="K235" s="191" t="s">
        <v>149</v>
      </c>
      <c r="L235" s="1061" t="s">
        <v>922</v>
      </c>
      <c r="M235" s="965" t="s">
        <v>922</v>
      </c>
    </row>
    <row r="236" spans="1:13">
      <c r="A236" s="12" t="s">
        <v>178</v>
      </c>
      <c r="B236" s="13"/>
      <c r="C236" s="13"/>
      <c r="D236" s="13"/>
      <c r="E236" s="291" t="s">
        <v>200</v>
      </c>
      <c r="F236" s="291" t="s">
        <v>124</v>
      </c>
      <c r="G236" s="212">
        <v>400</v>
      </c>
      <c r="H236" s="1121"/>
      <c r="I236" s="1122"/>
      <c r="J236" s="209" t="s">
        <v>201</v>
      </c>
      <c r="K236" s="191" t="s">
        <v>149</v>
      </c>
      <c r="L236" s="1061" t="s">
        <v>922</v>
      </c>
      <c r="M236" s="965" t="s">
        <v>922</v>
      </c>
    </row>
    <row r="237" spans="1:13">
      <c r="A237" s="13"/>
      <c r="B237" s="13"/>
      <c r="C237" s="13"/>
      <c r="D237" s="13"/>
      <c r="E237" s="283" t="s">
        <v>823</v>
      </c>
      <c r="F237" s="35"/>
      <c r="G237" s="269"/>
      <c r="H237" s="270"/>
      <c r="I237" s="244"/>
      <c r="J237" s="270"/>
      <c r="K237" s="271"/>
      <c r="L237" s="1062"/>
    </row>
    <row r="238" spans="1:13">
      <c r="A238" s="13"/>
      <c r="B238" s="13"/>
      <c r="C238" s="13"/>
      <c r="D238" s="13"/>
      <c r="E238" s="29"/>
      <c r="F238" s="35"/>
      <c r="G238" s="232"/>
      <c r="H238" s="249"/>
      <c r="I238" s="244"/>
      <c r="J238" s="249"/>
      <c r="K238" s="34"/>
      <c r="L238" s="1062"/>
    </row>
    <row r="239" spans="1:13">
      <c r="A239" s="21" t="s">
        <v>209</v>
      </c>
      <c r="B239" s="13"/>
      <c r="C239" s="13"/>
      <c r="D239" s="13"/>
      <c r="E239" s="29"/>
      <c r="F239" s="256"/>
      <c r="G239" s="232"/>
      <c r="H239" s="249"/>
      <c r="I239" s="249"/>
      <c r="J239" s="249"/>
      <c r="K239" s="34"/>
      <c r="L239" s="1062"/>
    </row>
    <row r="240" spans="1:13">
      <c r="A240" s="21" t="s">
        <v>210</v>
      </c>
      <c r="B240" s="13"/>
      <c r="C240" s="13"/>
      <c r="D240" s="13"/>
      <c r="E240" s="29"/>
      <c r="F240" s="256"/>
      <c r="G240" s="232"/>
      <c r="H240" s="249"/>
      <c r="I240" s="249"/>
      <c r="J240" s="249"/>
      <c r="K240" s="34"/>
      <c r="L240" s="1062"/>
    </row>
    <row r="241" spans="1:13">
      <c r="A241" s="21" t="s">
        <v>211</v>
      </c>
      <c r="B241" s="13"/>
      <c r="C241" s="13"/>
      <c r="D241" s="13"/>
      <c r="E241" s="29"/>
      <c r="F241" s="256"/>
      <c r="G241" s="232"/>
      <c r="H241" s="249"/>
      <c r="I241" s="249"/>
      <c r="J241" s="249"/>
      <c r="K241" s="34"/>
      <c r="L241" s="1062"/>
    </row>
    <row r="242" spans="1:13" ht="15" customHeight="1">
      <c r="A242" s="12" t="s">
        <v>75</v>
      </c>
      <c r="B242" s="13"/>
      <c r="C242" s="13"/>
      <c r="D242" s="13"/>
      <c r="E242" s="206" t="s">
        <v>31</v>
      </c>
      <c r="F242" s="207" t="s">
        <v>124</v>
      </c>
      <c r="G242" s="281">
        <v>1174</v>
      </c>
      <c r="H242" s="1135" t="s">
        <v>647</v>
      </c>
      <c r="I242" s="1136"/>
      <c r="J242" s="282" t="s">
        <v>308</v>
      </c>
      <c r="K242" s="191" t="s">
        <v>149</v>
      </c>
      <c r="L242" s="1061" t="s">
        <v>922</v>
      </c>
      <c r="M242" s="965" t="s">
        <v>922</v>
      </c>
    </row>
    <row r="243" spans="1:13">
      <c r="A243" s="12" t="s">
        <v>125</v>
      </c>
      <c r="B243" s="13"/>
      <c r="C243" s="13"/>
      <c r="D243" s="13"/>
      <c r="E243" s="206" t="s">
        <v>31</v>
      </c>
      <c r="F243" s="207" t="s">
        <v>124</v>
      </c>
      <c r="G243" s="281">
        <v>1174</v>
      </c>
      <c r="H243" s="1137"/>
      <c r="I243" s="1138"/>
      <c r="J243" s="282" t="s">
        <v>308</v>
      </c>
      <c r="K243" s="191" t="s">
        <v>149</v>
      </c>
      <c r="L243" s="1061" t="s">
        <v>922</v>
      </c>
      <c r="M243" s="965" t="s">
        <v>922</v>
      </c>
    </row>
    <row r="244" spans="1:13">
      <c r="A244" s="12" t="s">
        <v>102</v>
      </c>
      <c r="B244" s="33"/>
      <c r="C244" s="13"/>
      <c r="D244" s="13"/>
      <c r="E244" s="206" t="s">
        <v>126</v>
      </c>
      <c r="F244" s="207" t="s">
        <v>124</v>
      </c>
      <c r="G244" s="281">
        <v>1174</v>
      </c>
      <c r="H244" s="1137"/>
      <c r="I244" s="1138"/>
      <c r="J244" s="282" t="s">
        <v>308</v>
      </c>
      <c r="K244" s="191" t="s">
        <v>149</v>
      </c>
      <c r="L244" s="1061" t="s">
        <v>922</v>
      </c>
      <c r="M244" s="965" t="s">
        <v>922</v>
      </c>
    </row>
    <row r="245" spans="1:13">
      <c r="A245" s="12" t="s">
        <v>127</v>
      </c>
      <c r="B245" s="49"/>
      <c r="C245" s="50"/>
      <c r="D245" s="50"/>
      <c r="E245" s="206" t="s">
        <v>128</v>
      </c>
      <c r="F245" s="207" t="s">
        <v>124</v>
      </c>
      <c r="G245" s="281">
        <v>1174</v>
      </c>
      <c r="H245" s="1137"/>
      <c r="I245" s="1138"/>
      <c r="J245" s="282" t="s">
        <v>308</v>
      </c>
      <c r="K245" s="191" t="s">
        <v>149</v>
      </c>
      <c r="L245" s="1061" t="s">
        <v>922</v>
      </c>
      <c r="M245" s="965" t="s">
        <v>922</v>
      </c>
    </row>
    <row r="246" spans="1:13">
      <c r="A246" s="12" t="s">
        <v>129</v>
      </c>
      <c r="B246" s="33"/>
      <c r="C246" s="13"/>
      <c r="D246" s="13"/>
      <c r="E246" s="206" t="s">
        <v>130</v>
      </c>
      <c r="F246" s="207" t="s">
        <v>124</v>
      </c>
      <c r="G246" s="281">
        <v>1174</v>
      </c>
      <c r="H246" s="1137"/>
      <c r="I246" s="1138"/>
      <c r="J246" s="282" t="s">
        <v>308</v>
      </c>
      <c r="K246" s="191" t="s">
        <v>149</v>
      </c>
      <c r="L246" s="1061" t="s">
        <v>922</v>
      </c>
      <c r="M246" s="965" t="s">
        <v>922</v>
      </c>
    </row>
    <row r="247" spans="1:13">
      <c r="A247" s="12" t="s">
        <v>131</v>
      </c>
      <c r="B247" s="33"/>
      <c r="C247" s="13"/>
      <c r="D247" s="13"/>
      <c r="E247" s="206" t="s">
        <v>107</v>
      </c>
      <c r="F247" s="207" t="s">
        <v>124</v>
      </c>
      <c r="G247" s="281">
        <v>1174</v>
      </c>
      <c r="H247" s="1137"/>
      <c r="I247" s="1138"/>
      <c r="J247" s="282" t="s">
        <v>308</v>
      </c>
      <c r="K247" s="191" t="s">
        <v>149</v>
      </c>
      <c r="L247" s="1061" t="s">
        <v>922</v>
      </c>
      <c r="M247" s="965" t="s">
        <v>922</v>
      </c>
    </row>
    <row r="248" spans="1:13">
      <c r="A248" s="12" t="s">
        <v>132</v>
      </c>
      <c r="B248" s="33"/>
      <c r="C248" s="13"/>
      <c r="D248" s="13"/>
      <c r="E248" s="206" t="s">
        <v>133</v>
      </c>
      <c r="F248" s="207" t="s">
        <v>124</v>
      </c>
      <c r="G248" s="281">
        <v>1174</v>
      </c>
      <c r="H248" s="1137"/>
      <c r="I248" s="1138"/>
      <c r="J248" s="282" t="s">
        <v>308</v>
      </c>
      <c r="K248" s="191" t="s">
        <v>149</v>
      </c>
      <c r="L248" s="1061" t="s">
        <v>922</v>
      </c>
      <c r="M248" s="965" t="s">
        <v>922</v>
      </c>
    </row>
    <row r="249" spans="1:13">
      <c r="A249" s="12" t="s">
        <v>204</v>
      </c>
      <c r="B249" s="33"/>
      <c r="C249" s="13"/>
      <c r="D249" s="13"/>
      <c r="E249" s="206" t="s">
        <v>109</v>
      </c>
      <c r="F249" s="207" t="s">
        <v>124</v>
      </c>
      <c r="G249" s="281">
        <v>1174</v>
      </c>
      <c r="H249" s="1137"/>
      <c r="I249" s="1138"/>
      <c r="J249" s="282" t="s">
        <v>308</v>
      </c>
      <c r="K249" s="191" t="s">
        <v>149</v>
      </c>
      <c r="L249" s="1061" t="s">
        <v>922</v>
      </c>
      <c r="M249" s="965" t="s">
        <v>922</v>
      </c>
    </row>
    <row r="250" spans="1:13">
      <c r="A250" s="12" t="s">
        <v>134</v>
      </c>
      <c r="B250" s="13"/>
      <c r="C250" s="13"/>
      <c r="D250" s="13"/>
      <c r="E250" s="206" t="s">
        <v>135</v>
      </c>
      <c r="F250" s="207" t="s">
        <v>124</v>
      </c>
      <c r="G250" s="281">
        <v>1174</v>
      </c>
      <c r="H250" s="1137"/>
      <c r="I250" s="1138"/>
      <c r="J250" s="282" t="s">
        <v>308</v>
      </c>
      <c r="K250" s="191" t="s">
        <v>149</v>
      </c>
      <c r="L250" s="1061" t="s">
        <v>922</v>
      </c>
      <c r="M250" s="965" t="s">
        <v>922</v>
      </c>
    </row>
    <row r="251" spans="1:13">
      <c r="A251" s="12" t="s">
        <v>168</v>
      </c>
      <c r="B251" s="13"/>
      <c r="C251" s="13"/>
      <c r="D251" s="13"/>
      <c r="E251" s="206" t="s">
        <v>169</v>
      </c>
      <c r="F251" s="207" t="s">
        <v>124</v>
      </c>
      <c r="G251" s="281">
        <v>1174</v>
      </c>
      <c r="H251" s="1137"/>
      <c r="I251" s="1138"/>
      <c r="J251" s="282" t="s">
        <v>308</v>
      </c>
      <c r="K251" s="191" t="s">
        <v>149</v>
      </c>
      <c r="L251" s="1061" t="s">
        <v>922</v>
      </c>
      <c r="M251" s="965" t="s">
        <v>922</v>
      </c>
    </row>
    <row r="252" spans="1:13">
      <c r="A252" s="12" t="s">
        <v>170</v>
      </c>
      <c r="B252" s="13"/>
      <c r="C252" s="13"/>
      <c r="D252" s="13"/>
      <c r="E252" s="206" t="s">
        <v>171</v>
      </c>
      <c r="F252" s="207" t="s">
        <v>124</v>
      </c>
      <c r="G252" s="281">
        <v>1174</v>
      </c>
      <c r="H252" s="1139"/>
      <c r="I252" s="1140"/>
      <c r="J252" s="282" t="s">
        <v>308</v>
      </c>
      <c r="K252" s="191" t="s">
        <v>149</v>
      </c>
      <c r="L252" s="1061" t="s">
        <v>922</v>
      </c>
      <c r="M252" s="965" t="s">
        <v>922</v>
      </c>
    </row>
    <row r="253" spans="1:13">
      <c r="A253" s="12"/>
      <c r="B253" s="13"/>
      <c r="C253" s="13"/>
      <c r="D253" s="13"/>
      <c r="E253" s="283" t="s">
        <v>807</v>
      </c>
      <c r="F253" s="256"/>
      <c r="G253" s="232"/>
      <c r="H253" s="249"/>
      <c r="I253" s="257"/>
      <c r="J253" s="249"/>
      <c r="K253" s="34"/>
      <c r="L253" s="1062"/>
    </row>
    <row r="254" spans="1:13">
      <c r="A254" s="21"/>
      <c r="B254" s="13"/>
      <c r="C254" s="13"/>
      <c r="D254" s="13"/>
      <c r="E254" s="283" t="s">
        <v>805</v>
      </c>
      <c r="F254" s="256"/>
      <c r="G254" s="232"/>
      <c r="H254" s="249"/>
      <c r="I254" s="249"/>
      <c r="J254" s="249"/>
      <c r="K254" s="34"/>
      <c r="L254" s="1062"/>
    </row>
    <row r="255" spans="1:13">
      <c r="A255" s="21"/>
      <c r="B255" s="13"/>
      <c r="C255" s="13"/>
      <c r="D255" s="13"/>
      <c r="E255" s="283"/>
      <c r="F255" s="256"/>
      <c r="G255" s="232"/>
      <c r="H255" s="249"/>
      <c r="I255" s="249"/>
      <c r="J255" s="249"/>
      <c r="K255" s="34"/>
      <c r="L255" s="1062"/>
    </row>
    <row r="256" spans="1:13">
      <c r="A256" s="21" t="s">
        <v>212</v>
      </c>
      <c r="B256" s="13"/>
      <c r="C256" s="13"/>
      <c r="D256" s="13"/>
      <c r="E256" s="29"/>
      <c r="F256" s="256"/>
      <c r="G256" s="232"/>
      <c r="H256" s="249"/>
      <c r="I256" s="249"/>
      <c r="J256" s="249"/>
      <c r="K256" s="34"/>
      <c r="L256" s="1062"/>
    </row>
    <row r="257" spans="1:13">
      <c r="A257" s="12" t="s">
        <v>137</v>
      </c>
      <c r="B257" s="13"/>
      <c r="C257" s="13"/>
      <c r="D257" s="13"/>
      <c r="E257" s="206" t="s">
        <v>138</v>
      </c>
      <c r="F257" s="207" t="s">
        <v>124</v>
      </c>
      <c r="G257" s="281">
        <v>1174</v>
      </c>
      <c r="H257" s="1135" t="s">
        <v>647</v>
      </c>
      <c r="I257" s="1136"/>
      <c r="J257" s="207">
        <v>2500</v>
      </c>
      <c r="K257" s="191">
        <v>1</v>
      </c>
      <c r="L257" s="993"/>
      <c r="M257" s="965">
        <f>K257*L257</f>
        <v>0</v>
      </c>
    </row>
    <row r="258" spans="1:13">
      <c r="A258" s="12" t="s">
        <v>139</v>
      </c>
      <c r="B258" s="13"/>
      <c r="C258" s="13"/>
      <c r="D258" s="13"/>
      <c r="E258" s="206" t="s">
        <v>140</v>
      </c>
      <c r="F258" s="207" t="s">
        <v>124</v>
      </c>
      <c r="G258" s="281">
        <v>1174</v>
      </c>
      <c r="H258" s="1137"/>
      <c r="I258" s="1138"/>
      <c r="J258" s="207">
        <v>2500</v>
      </c>
      <c r="K258" s="191">
        <v>1</v>
      </c>
      <c r="L258" s="993"/>
      <c r="M258" s="965">
        <f>K258*L258</f>
        <v>0</v>
      </c>
    </row>
    <row r="259" spans="1:13">
      <c r="A259" s="12" t="s">
        <v>141</v>
      </c>
      <c r="B259" s="13"/>
      <c r="C259" s="13"/>
      <c r="D259" s="13"/>
      <c r="E259" s="206" t="s">
        <v>142</v>
      </c>
      <c r="F259" s="207" t="s">
        <v>124</v>
      </c>
      <c r="G259" s="281">
        <v>1174</v>
      </c>
      <c r="H259" s="1137"/>
      <c r="I259" s="1138"/>
      <c r="J259" s="207">
        <v>2500</v>
      </c>
      <c r="K259" s="191">
        <v>1</v>
      </c>
      <c r="L259" s="993"/>
      <c r="M259" s="965">
        <f>K259*L259</f>
        <v>0</v>
      </c>
    </row>
    <row r="260" spans="1:13">
      <c r="A260" s="12" t="s">
        <v>143</v>
      </c>
      <c r="B260" s="13"/>
      <c r="C260" s="13"/>
      <c r="D260" s="13"/>
      <c r="E260" s="206" t="s">
        <v>144</v>
      </c>
      <c r="F260" s="207" t="s">
        <v>124</v>
      </c>
      <c r="G260" s="281">
        <v>1174</v>
      </c>
      <c r="H260" s="1139"/>
      <c r="I260" s="1140"/>
      <c r="J260" s="207">
        <v>2500</v>
      </c>
      <c r="K260" s="191">
        <v>1</v>
      </c>
      <c r="L260" s="993"/>
      <c r="M260" s="965">
        <f>K260*L260</f>
        <v>0</v>
      </c>
    </row>
    <row r="261" spans="1:13">
      <c r="A261" s="13"/>
      <c r="B261" s="13"/>
      <c r="C261" s="13"/>
      <c r="D261" s="13"/>
      <c r="E261" s="283" t="s">
        <v>807</v>
      </c>
      <c r="F261" s="283"/>
      <c r="G261" s="232"/>
      <c r="H261" s="249"/>
      <c r="I261" s="249"/>
      <c r="J261" s="249"/>
      <c r="K261" s="34"/>
      <c r="L261" s="1062"/>
    </row>
    <row r="262" spans="1:13">
      <c r="A262" s="13"/>
      <c r="B262" s="13"/>
      <c r="C262" s="13"/>
      <c r="D262" s="13"/>
      <c r="E262" s="283"/>
      <c r="F262" s="283"/>
      <c r="G262" s="232"/>
      <c r="H262" s="249"/>
      <c r="I262" s="249"/>
      <c r="J262" s="249"/>
      <c r="K262" s="34"/>
      <c r="L262" s="1062"/>
    </row>
    <row r="263" spans="1:13">
      <c r="A263" s="153" t="s">
        <v>811</v>
      </c>
      <c r="B263" s="13"/>
      <c r="C263" s="13"/>
      <c r="D263" s="29"/>
      <c r="E263" s="42"/>
      <c r="F263" s="182"/>
      <c r="G263" s="232"/>
      <c r="H263" s="249"/>
      <c r="I263" s="244"/>
      <c r="J263" s="249"/>
      <c r="K263" s="34"/>
      <c r="L263" s="1062"/>
    </row>
    <row r="264" spans="1:13">
      <c r="A264" s="12" t="s">
        <v>173</v>
      </c>
      <c r="B264" s="13"/>
      <c r="C264" s="13"/>
      <c r="D264" s="13"/>
      <c r="E264" s="206" t="s">
        <v>174</v>
      </c>
      <c r="F264" s="207" t="s">
        <v>124</v>
      </c>
      <c r="G264" s="281">
        <v>0</v>
      </c>
      <c r="H264" s="1152" t="s">
        <v>808</v>
      </c>
      <c r="I264" s="1153"/>
      <c r="J264" s="282" t="s">
        <v>216</v>
      </c>
      <c r="K264" s="191" t="s">
        <v>149</v>
      </c>
      <c r="L264" s="1061" t="s">
        <v>922</v>
      </c>
      <c r="M264" s="965" t="s">
        <v>922</v>
      </c>
    </row>
    <row r="265" spans="1:13">
      <c r="A265" s="12" t="s">
        <v>176</v>
      </c>
      <c r="B265" s="13"/>
      <c r="C265" s="13"/>
      <c r="D265" s="13"/>
      <c r="E265" s="206" t="s">
        <v>177</v>
      </c>
      <c r="F265" s="207" t="s">
        <v>124</v>
      </c>
      <c r="G265" s="281">
        <v>0</v>
      </c>
      <c r="H265" s="1172"/>
      <c r="I265" s="1173"/>
      <c r="J265" s="282" t="s">
        <v>216</v>
      </c>
      <c r="K265" s="191" t="s">
        <v>149</v>
      </c>
      <c r="L265" s="1061" t="s">
        <v>922</v>
      </c>
      <c r="M265" s="965" t="s">
        <v>922</v>
      </c>
    </row>
    <row r="266" spans="1:13">
      <c r="A266" s="12" t="s">
        <v>178</v>
      </c>
      <c r="B266" s="13"/>
      <c r="C266" s="13"/>
      <c r="D266" s="13"/>
      <c r="E266" s="206" t="s">
        <v>179</v>
      </c>
      <c r="F266" s="207" t="s">
        <v>124</v>
      </c>
      <c r="G266" s="281">
        <v>0</v>
      </c>
      <c r="H266" s="1174"/>
      <c r="I266" s="1175"/>
      <c r="J266" s="282" t="s">
        <v>216</v>
      </c>
      <c r="K266" s="191" t="s">
        <v>149</v>
      </c>
      <c r="L266" s="1061" t="s">
        <v>922</v>
      </c>
      <c r="M266" s="965" t="s">
        <v>922</v>
      </c>
    </row>
    <row r="267" spans="1:13">
      <c r="A267" s="13"/>
      <c r="B267" s="13"/>
      <c r="C267" s="13"/>
      <c r="D267" s="13"/>
      <c r="E267" s="283" t="s">
        <v>823</v>
      </c>
      <c r="F267" s="35"/>
      <c r="G267" s="232"/>
      <c r="H267" s="249"/>
      <c r="I267" s="244"/>
      <c r="J267" s="249"/>
      <c r="K267" s="34"/>
      <c r="L267" s="1062"/>
    </row>
    <row r="268" spans="1:13">
      <c r="A268" s="13"/>
      <c r="B268" s="13"/>
      <c r="C268" s="13"/>
      <c r="D268" s="13"/>
      <c r="E268" s="283"/>
      <c r="F268" s="13"/>
      <c r="G268" s="299"/>
      <c r="H268" s="13"/>
      <c r="I268" s="13"/>
      <c r="J268" s="13"/>
      <c r="K268" s="131"/>
      <c r="L268" s="1063"/>
    </row>
    <row r="269" spans="1:13">
      <c r="A269" s="21" t="s">
        <v>213</v>
      </c>
      <c r="B269" s="13"/>
      <c r="C269" s="13"/>
      <c r="D269" s="13"/>
      <c r="E269" s="29"/>
      <c r="F269" s="256"/>
      <c r="G269" s="232"/>
      <c r="H269" s="249"/>
      <c r="I269" s="249"/>
      <c r="J269" s="249"/>
      <c r="K269" s="34"/>
      <c r="L269" s="1062"/>
    </row>
    <row r="270" spans="1:13">
      <c r="A270" s="12" t="s">
        <v>146</v>
      </c>
      <c r="B270" s="13"/>
      <c r="C270" s="13"/>
      <c r="D270" s="13"/>
      <c r="E270" s="206" t="s">
        <v>147</v>
      </c>
      <c r="F270" s="207" t="s">
        <v>148</v>
      </c>
      <c r="G270" s="212">
        <v>1174</v>
      </c>
      <c r="H270" s="209">
        <v>500</v>
      </c>
      <c r="I270" s="210">
        <v>3</v>
      </c>
      <c r="J270" s="209">
        <v>2500</v>
      </c>
      <c r="K270" s="191">
        <v>1</v>
      </c>
      <c r="L270" s="993"/>
      <c r="M270" s="965">
        <f>K270*L270</f>
        <v>0</v>
      </c>
    </row>
    <row r="271" spans="1:13">
      <c r="A271" s="12" t="s">
        <v>75</v>
      </c>
      <c r="B271" s="13"/>
      <c r="C271" s="13"/>
      <c r="D271" s="13"/>
      <c r="E271" s="206" t="s">
        <v>150</v>
      </c>
      <c r="F271" s="207" t="s">
        <v>148</v>
      </c>
      <c r="G271" s="212">
        <v>1174</v>
      </c>
      <c r="H271" s="209">
        <v>500</v>
      </c>
      <c r="I271" s="210">
        <v>3</v>
      </c>
      <c r="J271" s="209">
        <v>2500</v>
      </c>
      <c r="K271" s="191">
        <v>1</v>
      </c>
      <c r="L271" s="993"/>
      <c r="M271" s="965">
        <f>K271*L271</f>
        <v>0</v>
      </c>
    </row>
    <row r="272" spans="1:13">
      <c r="A272" s="12" t="s">
        <v>151</v>
      </c>
      <c r="B272" s="13"/>
      <c r="C272" s="13"/>
      <c r="D272" s="13"/>
      <c r="E272" s="206" t="s">
        <v>152</v>
      </c>
      <c r="F272" s="207" t="s">
        <v>148</v>
      </c>
      <c r="G272" s="212">
        <v>1174</v>
      </c>
      <c r="H272" s="209">
        <v>500</v>
      </c>
      <c r="I272" s="210">
        <v>3</v>
      </c>
      <c r="J272" s="209">
        <v>2500</v>
      </c>
      <c r="K272" s="191">
        <v>1</v>
      </c>
      <c r="L272" s="993"/>
      <c r="M272" s="965">
        <f>K272*L272</f>
        <v>0</v>
      </c>
    </row>
    <row r="273" spans="1:13">
      <c r="A273" s="12" t="s">
        <v>153</v>
      </c>
      <c r="B273" s="13"/>
      <c r="C273" s="13"/>
      <c r="D273" s="13"/>
      <c r="E273" s="206" t="s">
        <v>154</v>
      </c>
      <c r="F273" s="207" t="s">
        <v>148</v>
      </c>
      <c r="G273" s="212">
        <v>1174</v>
      </c>
      <c r="H273" s="209">
        <v>500</v>
      </c>
      <c r="I273" s="210">
        <v>3</v>
      </c>
      <c r="J273" s="209">
        <v>2500</v>
      </c>
      <c r="K273" s="191">
        <v>1</v>
      </c>
      <c r="L273" s="993"/>
      <c r="M273" s="965">
        <f>K273*L273</f>
        <v>0</v>
      </c>
    </row>
    <row r="274" spans="1:13">
      <c r="A274" s="12" t="s">
        <v>155</v>
      </c>
      <c r="B274" s="13"/>
      <c r="C274" s="13"/>
      <c r="D274" s="13"/>
      <c r="E274" s="206" t="s">
        <v>156</v>
      </c>
      <c r="F274" s="207" t="s">
        <v>148</v>
      </c>
      <c r="G274" s="212">
        <v>1174</v>
      </c>
      <c r="H274" s="209">
        <v>500</v>
      </c>
      <c r="I274" s="210">
        <v>3</v>
      </c>
      <c r="J274" s="209">
        <v>2500</v>
      </c>
      <c r="K274" s="191">
        <v>1</v>
      </c>
      <c r="L274" s="993"/>
      <c r="M274" s="965">
        <f>K274*L274</f>
        <v>0</v>
      </c>
    </row>
    <row r="275" spans="1:13" ht="25.5" customHeight="1">
      <c r="A275" s="52" t="s">
        <v>181</v>
      </c>
      <c r="B275" s="53"/>
      <c r="C275" s="53"/>
      <c r="D275" s="53"/>
      <c r="E275" s="286" t="s">
        <v>182</v>
      </c>
      <c r="F275" s="207" t="s">
        <v>148</v>
      </c>
      <c r="G275" s="212">
        <v>1174</v>
      </c>
      <c r="H275" s="1115" t="s">
        <v>647</v>
      </c>
      <c r="I275" s="1233"/>
      <c r="J275" s="282">
        <v>8000</v>
      </c>
      <c r="K275" s="191" t="s">
        <v>149</v>
      </c>
      <c r="L275" s="1061" t="s">
        <v>922</v>
      </c>
      <c r="M275" s="965" t="s">
        <v>922</v>
      </c>
    </row>
    <row r="276" spans="1:13">
      <c r="A276" s="13"/>
      <c r="B276" s="13"/>
      <c r="C276" s="13"/>
      <c r="D276" s="13"/>
      <c r="E276" s="283" t="s">
        <v>807</v>
      </c>
      <c r="F276" s="35"/>
      <c r="G276" s="232"/>
      <c r="H276" s="249"/>
      <c r="I276" s="244"/>
      <c r="J276" s="249"/>
      <c r="K276" s="34"/>
      <c r="L276" s="1062"/>
    </row>
    <row r="277" spans="1:13">
      <c r="A277" s="13"/>
      <c r="B277" s="13"/>
      <c r="C277" s="13"/>
      <c r="D277" s="13"/>
      <c r="E277" s="29"/>
      <c r="F277" s="35"/>
      <c r="G277" s="232"/>
      <c r="H277" s="249"/>
      <c r="I277" s="244"/>
      <c r="J277" s="249"/>
      <c r="K277" s="34"/>
      <c r="L277" s="1062"/>
    </row>
    <row r="278" spans="1:13">
      <c r="A278" s="21" t="s">
        <v>214</v>
      </c>
      <c r="B278" s="13"/>
      <c r="C278" s="13"/>
      <c r="D278" s="13"/>
      <c r="E278" s="29"/>
      <c r="F278" s="256"/>
      <c r="G278" s="232"/>
      <c r="H278" s="249"/>
      <c r="I278" s="249"/>
      <c r="J278" s="249"/>
      <c r="K278" s="34"/>
      <c r="L278" s="1062"/>
    </row>
    <row r="279" spans="1:13">
      <c r="A279" s="12" t="s">
        <v>158</v>
      </c>
      <c r="B279" s="13"/>
      <c r="C279" s="13"/>
      <c r="D279" s="13"/>
      <c r="E279" s="29"/>
      <c r="F279" s="256"/>
      <c r="G279" s="232"/>
      <c r="H279" s="249"/>
      <c r="I279" s="249"/>
      <c r="J279" s="249"/>
      <c r="K279" s="34"/>
      <c r="L279" s="1062"/>
    </row>
    <row r="280" spans="1:13">
      <c r="A280" s="12" t="s">
        <v>159</v>
      </c>
      <c r="B280" s="13"/>
      <c r="C280" s="13"/>
      <c r="D280" s="13"/>
      <c r="E280" s="206" t="s">
        <v>154</v>
      </c>
      <c r="F280" s="207" t="s">
        <v>148</v>
      </c>
      <c r="G280" s="212">
        <v>1174</v>
      </c>
      <c r="H280" s="209">
        <v>500</v>
      </c>
      <c r="I280" s="210">
        <v>3</v>
      </c>
      <c r="J280" s="209">
        <v>2500</v>
      </c>
      <c r="K280" s="190">
        <v>1</v>
      </c>
      <c r="L280" s="993"/>
      <c r="M280" s="965">
        <f>K280*L280</f>
        <v>0</v>
      </c>
    </row>
    <row r="281" spans="1:13">
      <c r="A281" s="12" t="s">
        <v>777</v>
      </c>
      <c r="B281" s="13"/>
      <c r="C281" s="13"/>
      <c r="D281" s="13"/>
      <c r="E281" s="206" t="s">
        <v>156</v>
      </c>
      <c r="F281" s="207" t="s">
        <v>148</v>
      </c>
      <c r="G281" s="212">
        <v>1174</v>
      </c>
      <c r="H281" s="209">
        <v>500</v>
      </c>
      <c r="I281" s="210">
        <v>3</v>
      </c>
      <c r="J281" s="209">
        <v>2500</v>
      </c>
      <c r="K281" s="190">
        <v>1</v>
      </c>
      <c r="L281" s="993"/>
      <c r="M281" s="965">
        <f>K281*L281</f>
        <v>0</v>
      </c>
    </row>
    <row r="282" spans="1:13">
      <c r="A282" s="12" t="s">
        <v>160</v>
      </c>
      <c r="B282" s="13"/>
      <c r="C282" s="13"/>
      <c r="D282" s="13"/>
      <c r="E282" s="206" t="s">
        <v>161</v>
      </c>
      <c r="F282" s="207" t="s">
        <v>148</v>
      </c>
      <c r="G282" s="212">
        <v>1174</v>
      </c>
      <c r="H282" s="209">
        <v>500</v>
      </c>
      <c r="I282" s="210">
        <v>3</v>
      </c>
      <c r="J282" s="209">
        <v>2500</v>
      </c>
      <c r="K282" s="190">
        <v>1</v>
      </c>
      <c r="L282" s="993"/>
      <c r="M282" s="965">
        <f>K282*L282</f>
        <v>0</v>
      </c>
    </row>
    <row r="283" spans="1:13">
      <c r="A283" s="12" t="s">
        <v>162</v>
      </c>
      <c r="B283" s="13"/>
      <c r="C283" s="13"/>
      <c r="D283" s="13"/>
      <c r="E283" s="206" t="s">
        <v>163</v>
      </c>
      <c r="F283" s="207" t="s">
        <v>148</v>
      </c>
      <c r="G283" s="212">
        <v>1174</v>
      </c>
      <c r="H283" s="209">
        <v>500</v>
      </c>
      <c r="I283" s="210">
        <v>3</v>
      </c>
      <c r="J283" s="209">
        <v>2500</v>
      </c>
      <c r="K283" s="190">
        <v>1</v>
      </c>
      <c r="L283" s="993"/>
      <c r="M283" s="965">
        <f>K283*L283</f>
        <v>0</v>
      </c>
    </row>
    <row r="284" spans="1:13">
      <c r="A284" s="12" t="s">
        <v>195</v>
      </c>
      <c r="B284" s="13"/>
      <c r="C284" s="13"/>
      <c r="D284" s="13"/>
      <c r="E284" s="206" t="s">
        <v>196</v>
      </c>
      <c r="F284" s="207" t="s">
        <v>148</v>
      </c>
      <c r="G284" s="212">
        <v>1174</v>
      </c>
      <c r="H284" s="209">
        <v>1000</v>
      </c>
      <c r="I284" s="210">
        <v>3</v>
      </c>
      <c r="J284" s="209">
        <v>2500</v>
      </c>
      <c r="K284" s="190">
        <v>1</v>
      </c>
      <c r="L284" s="993"/>
      <c r="M284" s="965">
        <f>K284*L284</f>
        <v>0</v>
      </c>
    </row>
    <row r="285" spans="1:13" ht="25.5" customHeight="1">
      <c r="A285" s="1164" t="s">
        <v>709</v>
      </c>
      <c r="B285" s="1164"/>
      <c r="C285" s="1164"/>
      <c r="D285" s="1165"/>
      <c r="E285" s="286" t="s">
        <v>184</v>
      </c>
      <c r="F285" s="207" t="s">
        <v>148</v>
      </c>
      <c r="G285" s="212">
        <v>1174</v>
      </c>
      <c r="H285" s="1115" t="s">
        <v>647</v>
      </c>
      <c r="I285" s="1233"/>
      <c r="J285" s="282">
        <v>8000</v>
      </c>
      <c r="K285" s="191" t="s">
        <v>149</v>
      </c>
      <c r="L285" s="1061" t="s">
        <v>922</v>
      </c>
      <c r="M285" s="965" t="s">
        <v>922</v>
      </c>
    </row>
    <row r="286" spans="1:13" ht="26.1" customHeight="1">
      <c r="A286" s="1196" t="s">
        <v>705</v>
      </c>
      <c r="B286" s="1197"/>
      <c r="C286" s="1197"/>
      <c r="D286" s="1198"/>
      <c r="E286" s="286" t="s">
        <v>164</v>
      </c>
      <c r="F286" s="207" t="s">
        <v>920</v>
      </c>
      <c r="G286" s="281">
        <v>7620</v>
      </c>
      <c r="H286" s="282">
        <v>100</v>
      </c>
      <c r="I286" s="300">
        <v>76</v>
      </c>
      <c r="J286" s="282">
        <v>200</v>
      </c>
      <c r="K286" s="190">
        <v>20</v>
      </c>
      <c r="L286" s="993"/>
      <c r="M286" s="965">
        <f>K286*L286</f>
        <v>0</v>
      </c>
    </row>
    <row r="287" spans="1:13">
      <c r="A287" s="51" t="s">
        <v>272</v>
      </c>
      <c r="B287" s="13"/>
      <c r="C287" s="13"/>
      <c r="D287" s="13"/>
      <c r="E287" s="283" t="s">
        <v>807</v>
      </c>
      <c r="F287" s="256"/>
      <c r="G287" s="232"/>
      <c r="H287" s="249"/>
      <c r="I287" s="249"/>
      <c r="J287" s="249"/>
      <c r="K287" s="34"/>
      <c r="L287" s="1062"/>
    </row>
    <row r="288" spans="1:13">
      <c r="A288" s="21"/>
      <c r="B288" s="13"/>
      <c r="C288" s="13"/>
      <c r="D288" s="13"/>
      <c r="E288" s="29"/>
      <c r="F288" s="256"/>
      <c r="G288" s="232"/>
      <c r="H288" s="249"/>
      <c r="I288" s="249"/>
      <c r="J288" s="249"/>
      <c r="K288" s="34"/>
      <c r="L288" s="1062"/>
    </row>
    <row r="289" spans="1:13">
      <c r="A289" s="21" t="s">
        <v>215</v>
      </c>
      <c r="B289" s="13"/>
      <c r="C289" s="13"/>
      <c r="D289" s="13"/>
      <c r="E289" s="29"/>
      <c r="F289" s="256"/>
      <c r="G289" s="232"/>
      <c r="H289" s="249"/>
      <c r="I289" s="249"/>
      <c r="J289" s="249"/>
      <c r="K289" s="34"/>
      <c r="L289" s="1062"/>
    </row>
    <row r="290" spans="1:13">
      <c r="A290" s="12" t="s">
        <v>137</v>
      </c>
      <c r="B290" s="13"/>
      <c r="C290" s="13"/>
      <c r="D290" s="13"/>
      <c r="E290" s="206" t="s">
        <v>138</v>
      </c>
      <c r="F290" s="207" t="s">
        <v>148</v>
      </c>
      <c r="G290" s="212">
        <v>1174</v>
      </c>
      <c r="H290" s="209">
        <v>2500</v>
      </c>
      <c r="I290" s="210">
        <v>1</v>
      </c>
      <c r="J290" s="209">
        <v>2500</v>
      </c>
      <c r="K290" s="191">
        <v>1</v>
      </c>
      <c r="L290" s="993"/>
      <c r="M290" s="965">
        <f>L290*K290</f>
        <v>0</v>
      </c>
    </row>
    <row r="291" spans="1:13">
      <c r="A291" s="12" t="s">
        <v>139</v>
      </c>
      <c r="B291" s="13"/>
      <c r="C291" s="13"/>
      <c r="D291" s="13"/>
      <c r="E291" s="206" t="s">
        <v>140</v>
      </c>
      <c r="F291" s="207" t="s">
        <v>148</v>
      </c>
      <c r="G291" s="212">
        <v>1174</v>
      </c>
      <c r="H291" s="209">
        <v>2500</v>
      </c>
      <c r="I291" s="210">
        <v>1</v>
      </c>
      <c r="J291" s="209">
        <v>2500</v>
      </c>
      <c r="K291" s="191">
        <v>1</v>
      </c>
      <c r="L291" s="993"/>
      <c r="M291" s="965">
        <f>L291*K291</f>
        <v>0</v>
      </c>
    </row>
    <row r="292" spans="1:13">
      <c r="A292" s="12" t="s">
        <v>141</v>
      </c>
      <c r="B292" s="13"/>
      <c r="C292" s="13"/>
      <c r="D292" s="13"/>
      <c r="E292" s="206" t="s">
        <v>142</v>
      </c>
      <c r="F292" s="207" t="s">
        <v>148</v>
      </c>
      <c r="G292" s="212">
        <v>1174</v>
      </c>
      <c r="H292" s="210" t="s">
        <v>654</v>
      </c>
      <c r="I292" s="210"/>
      <c r="J292" s="209">
        <v>2500</v>
      </c>
      <c r="K292" s="191">
        <v>1</v>
      </c>
      <c r="L292" s="993"/>
      <c r="M292" s="965">
        <f>L292*K292</f>
        <v>0</v>
      </c>
    </row>
    <row r="293" spans="1:13">
      <c r="A293" s="12" t="s">
        <v>143</v>
      </c>
      <c r="B293" s="13"/>
      <c r="C293" s="13"/>
      <c r="D293" s="13"/>
      <c r="E293" s="206" t="s">
        <v>144</v>
      </c>
      <c r="F293" s="207" t="s">
        <v>148</v>
      </c>
      <c r="G293" s="212">
        <v>1174</v>
      </c>
      <c r="H293" s="210" t="s">
        <v>654</v>
      </c>
      <c r="I293" s="210"/>
      <c r="J293" s="209">
        <v>2500</v>
      </c>
      <c r="K293" s="191">
        <v>1</v>
      </c>
      <c r="L293" s="993"/>
      <c r="M293" s="965">
        <f>L293*K293</f>
        <v>0</v>
      </c>
    </row>
    <row r="294" spans="1:13">
      <c r="A294" s="12"/>
      <c r="B294" s="13"/>
      <c r="C294" s="13"/>
      <c r="D294" s="13"/>
      <c r="E294" s="202"/>
      <c r="F294" s="256"/>
      <c r="G294" s="232"/>
      <c r="H294" s="257"/>
      <c r="I294" s="257"/>
      <c r="J294" s="249"/>
      <c r="K294" s="34"/>
      <c r="L294" s="1062"/>
    </row>
    <row r="295" spans="1:13">
      <c r="A295" s="153" t="s">
        <v>811</v>
      </c>
      <c r="B295" s="13"/>
      <c r="C295" s="13"/>
      <c r="D295" s="29"/>
      <c r="E295" s="42"/>
      <c r="F295" s="42"/>
      <c r="G295" s="301"/>
      <c r="H295" s="42"/>
      <c r="I295" s="42"/>
      <c r="J295" s="42"/>
      <c r="L295" s="1062"/>
    </row>
    <row r="296" spans="1:13">
      <c r="A296" s="12" t="s">
        <v>173</v>
      </c>
      <c r="B296" s="13"/>
      <c r="C296" s="13"/>
      <c r="D296" s="13"/>
      <c r="E296" s="302" t="s">
        <v>198</v>
      </c>
      <c r="F296" s="291" t="s">
        <v>124</v>
      </c>
      <c r="G296" s="212">
        <v>0</v>
      </c>
      <c r="H296" s="1117" t="s">
        <v>808</v>
      </c>
      <c r="I296" s="1118"/>
      <c r="J296" s="209" t="s">
        <v>216</v>
      </c>
      <c r="K296" s="191" t="s">
        <v>149</v>
      </c>
      <c r="L296" s="1061" t="s">
        <v>922</v>
      </c>
      <c r="M296" s="965" t="s">
        <v>922</v>
      </c>
    </row>
    <row r="297" spans="1:13">
      <c r="A297" s="12" t="s">
        <v>176</v>
      </c>
      <c r="B297" s="13"/>
      <c r="C297" s="13"/>
      <c r="D297" s="13"/>
      <c r="E297" s="302" t="s">
        <v>199</v>
      </c>
      <c r="F297" s="291" t="s">
        <v>124</v>
      </c>
      <c r="G297" s="212">
        <v>0</v>
      </c>
      <c r="H297" s="1119"/>
      <c r="I297" s="1120"/>
      <c r="J297" s="209" t="s">
        <v>216</v>
      </c>
      <c r="K297" s="191" t="s">
        <v>149</v>
      </c>
      <c r="L297" s="1061" t="s">
        <v>922</v>
      </c>
      <c r="M297" s="965" t="s">
        <v>922</v>
      </c>
    </row>
    <row r="298" spans="1:13">
      <c r="A298" s="12" t="s">
        <v>178</v>
      </c>
      <c r="B298" s="13"/>
      <c r="C298" s="13"/>
      <c r="D298" s="13"/>
      <c r="E298" s="302" t="s">
        <v>200</v>
      </c>
      <c r="F298" s="291" t="s">
        <v>124</v>
      </c>
      <c r="G298" s="212">
        <v>0</v>
      </c>
      <c r="H298" s="1121"/>
      <c r="I298" s="1122"/>
      <c r="J298" s="209" t="s">
        <v>216</v>
      </c>
      <c r="K298" s="191" t="s">
        <v>149</v>
      </c>
      <c r="L298" s="1061" t="s">
        <v>922</v>
      </c>
      <c r="M298" s="965" t="s">
        <v>922</v>
      </c>
    </row>
    <row r="299" spans="1:13">
      <c r="A299" s="21"/>
      <c r="B299" s="13"/>
      <c r="C299" s="13"/>
      <c r="D299" s="13"/>
      <c r="E299" s="283" t="s">
        <v>823</v>
      </c>
      <c r="F299" s="35"/>
      <c r="G299" s="232"/>
      <c r="H299" s="249"/>
      <c r="I299" s="244"/>
      <c r="J299" s="249"/>
      <c r="K299" s="34"/>
      <c r="L299" s="1062"/>
    </row>
    <row r="300" spans="1:13">
      <c r="A300" s="21"/>
      <c r="B300" s="13"/>
      <c r="C300" s="13"/>
      <c r="D300" s="13"/>
      <c r="E300" s="283"/>
      <c r="F300" s="35"/>
      <c r="G300" s="232"/>
      <c r="H300" s="249"/>
      <c r="I300" s="244"/>
      <c r="J300" s="249"/>
      <c r="K300" s="34"/>
      <c r="L300" s="1062"/>
    </row>
    <row r="301" spans="1:13">
      <c r="A301" s="21" t="s">
        <v>217</v>
      </c>
      <c r="B301" s="13"/>
      <c r="C301" s="13"/>
      <c r="D301" s="13"/>
      <c r="E301" s="29"/>
      <c r="F301" s="256"/>
      <c r="G301" s="232"/>
      <c r="H301" s="249"/>
      <c r="I301" s="249"/>
      <c r="J301" s="249"/>
      <c r="K301" s="34"/>
      <c r="L301" s="1062"/>
    </row>
    <row r="302" spans="1:13">
      <c r="A302" s="21" t="s">
        <v>218</v>
      </c>
      <c r="B302" s="13"/>
      <c r="C302" s="13"/>
      <c r="D302" s="13"/>
      <c r="E302" s="29"/>
      <c r="F302" s="256"/>
      <c r="G302" s="232"/>
      <c r="H302" s="249"/>
      <c r="I302" s="249"/>
      <c r="J302" s="249"/>
      <c r="K302" s="34"/>
      <c r="L302" s="1062"/>
    </row>
    <row r="303" spans="1:13" ht="15" customHeight="1">
      <c r="A303" s="12" t="s">
        <v>75</v>
      </c>
      <c r="B303" s="13"/>
      <c r="C303" s="13"/>
      <c r="D303" s="13"/>
      <c r="E303" s="206" t="s">
        <v>31</v>
      </c>
      <c r="F303" s="207" t="s">
        <v>124</v>
      </c>
      <c r="G303" s="281">
        <v>200</v>
      </c>
      <c r="H303" s="1135" t="s">
        <v>647</v>
      </c>
      <c r="I303" s="1136"/>
      <c r="J303" s="282" t="s">
        <v>308</v>
      </c>
      <c r="K303" s="191" t="s">
        <v>149</v>
      </c>
      <c r="L303" s="1061" t="s">
        <v>922</v>
      </c>
      <c r="M303" s="965" t="s">
        <v>922</v>
      </c>
    </row>
    <row r="304" spans="1:13">
      <c r="A304" s="12" t="s">
        <v>125</v>
      </c>
      <c r="B304" s="13"/>
      <c r="C304" s="13"/>
      <c r="D304" s="13"/>
      <c r="E304" s="206" t="s">
        <v>31</v>
      </c>
      <c r="F304" s="207" t="s">
        <v>124</v>
      </c>
      <c r="G304" s="281">
        <v>200</v>
      </c>
      <c r="H304" s="1137"/>
      <c r="I304" s="1138"/>
      <c r="J304" s="282" t="s">
        <v>308</v>
      </c>
      <c r="K304" s="191" t="s">
        <v>149</v>
      </c>
      <c r="L304" s="1061" t="s">
        <v>922</v>
      </c>
      <c r="M304" s="965" t="s">
        <v>922</v>
      </c>
    </row>
    <row r="305" spans="1:13">
      <c r="A305" s="12" t="s">
        <v>102</v>
      </c>
      <c r="B305" s="33"/>
      <c r="C305" s="13"/>
      <c r="D305" s="13"/>
      <c r="E305" s="206" t="s">
        <v>126</v>
      </c>
      <c r="F305" s="207" t="s">
        <v>124</v>
      </c>
      <c r="G305" s="281">
        <v>200</v>
      </c>
      <c r="H305" s="1137"/>
      <c r="I305" s="1138"/>
      <c r="J305" s="282" t="s">
        <v>308</v>
      </c>
      <c r="K305" s="191" t="s">
        <v>149</v>
      </c>
      <c r="L305" s="1061" t="s">
        <v>922</v>
      </c>
      <c r="M305" s="965" t="s">
        <v>922</v>
      </c>
    </row>
    <row r="306" spans="1:13">
      <c r="A306" s="12" t="s">
        <v>127</v>
      </c>
      <c r="B306" s="49"/>
      <c r="C306" s="50"/>
      <c r="D306" s="50"/>
      <c r="E306" s="206" t="s">
        <v>128</v>
      </c>
      <c r="F306" s="207" t="s">
        <v>124</v>
      </c>
      <c r="G306" s="281">
        <v>200</v>
      </c>
      <c r="H306" s="1137"/>
      <c r="I306" s="1138"/>
      <c r="J306" s="282" t="s">
        <v>308</v>
      </c>
      <c r="K306" s="191" t="s">
        <v>149</v>
      </c>
      <c r="L306" s="1061" t="s">
        <v>922</v>
      </c>
      <c r="M306" s="965" t="s">
        <v>922</v>
      </c>
    </row>
    <row r="307" spans="1:13">
      <c r="A307" s="12" t="s">
        <v>129</v>
      </c>
      <c r="B307" s="33"/>
      <c r="C307" s="13"/>
      <c r="D307" s="13"/>
      <c r="E307" s="206" t="s">
        <v>130</v>
      </c>
      <c r="F307" s="207" t="s">
        <v>124</v>
      </c>
      <c r="G307" s="281">
        <v>200</v>
      </c>
      <c r="H307" s="1137"/>
      <c r="I307" s="1138"/>
      <c r="J307" s="282" t="s">
        <v>308</v>
      </c>
      <c r="K307" s="191" t="s">
        <v>149</v>
      </c>
      <c r="L307" s="1061" t="s">
        <v>922</v>
      </c>
      <c r="M307" s="965" t="s">
        <v>922</v>
      </c>
    </row>
    <row r="308" spans="1:13">
      <c r="A308" s="12" t="s">
        <v>131</v>
      </c>
      <c r="B308" s="33"/>
      <c r="C308" s="13"/>
      <c r="D308" s="13"/>
      <c r="E308" s="206" t="s">
        <v>107</v>
      </c>
      <c r="F308" s="207" t="s">
        <v>124</v>
      </c>
      <c r="G308" s="281">
        <v>200</v>
      </c>
      <c r="H308" s="1137"/>
      <c r="I308" s="1138"/>
      <c r="J308" s="282" t="s">
        <v>308</v>
      </c>
      <c r="K308" s="191" t="s">
        <v>149</v>
      </c>
      <c r="L308" s="1061" t="s">
        <v>922</v>
      </c>
      <c r="M308" s="965" t="s">
        <v>922</v>
      </c>
    </row>
    <row r="309" spans="1:13">
      <c r="A309" s="12" t="s">
        <v>132</v>
      </c>
      <c r="B309" s="33"/>
      <c r="C309" s="13"/>
      <c r="D309" s="13"/>
      <c r="E309" s="206" t="s">
        <v>133</v>
      </c>
      <c r="F309" s="207" t="s">
        <v>124</v>
      </c>
      <c r="G309" s="281">
        <v>200</v>
      </c>
      <c r="H309" s="1137"/>
      <c r="I309" s="1138"/>
      <c r="J309" s="282" t="s">
        <v>308</v>
      </c>
      <c r="K309" s="191" t="s">
        <v>149</v>
      </c>
      <c r="L309" s="1061" t="s">
        <v>922</v>
      </c>
      <c r="M309" s="965" t="s">
        <v>922</v>
      </c>
    </row>
    <row r="310" spans="1:13">
      <c r="A310" s="12" t="s">
        <v>204</v>
      </c>
      <c r="B310" s="33"/>
      <c r="C310" s="13"/>
      <c r="D310" s="13"/>
      <c r="E310" s="206" t="s">
        <v>109</v>
      </c>
      <c r="F310" s="207" t="s">
        <v>124</v>
      </c>
      <c r="G310" s="281">
        <v>200</v>
      </c>
      <c r="H310" s="1137"/>
      <c r="I310" s="1138"/>
      <c r="J310" s="282" t="s">
        <v>308</v>
      </c>
      <c r="K310" s="191" t="s">
        <v>149</v>
      </c>
      <c r="L310" s="1061" t="s">
        <v>922</v>
      </c>
      <c r="M310" s="965" t="s">
        <v>922</v>
      </c>
    </row>
    <row r="311" spans="1:13">
      <c r="A311" s="12" t="s">
        <v>134</v>
      </c>
      <c r="B311" s="13"/>
      <c r="C311" s="13"/>
      <c r="D311" s="13"/>
      <c r="E311" s="206" t="s">
        <v>135</v>
      </c>
      <c r="F311" s="207" t="s">
        <v>124</v>
      </c>
      <c r="G311" s="281">
        <v>200</v>
      </c>
      <c r="H311" s="1137"/>
      <c r="I311" s="1138"/>
      <c r="J311" s="282" t="s">
        <v>308</v>
      </c>
      <c r="K311" s="191" t="s">
        <v>149</v>
      </c>
      <c r="L311" s="1061" t="s">
        <v>922</v>
      </c>
      <c r="M311" s="965" t="s">
        <v>922</v>
      </c>
    </row>
    <row r="312" spans="1:13">
      <c r="A312" s="12" t="s">
        <v>168</v>
      </c>
      <c r="B312" s="13"/>
      <c r="C312" s="13"/>
      <c r="D312" s="13"/>
      <c r="E312" s="206" t="s">
        <v>169</v>
      </c>
      <c r="F312" s="207" t="s">
        <v>124</v>
      </c>
      <c r="G312" s="281">
        <v>200</v>
      </c>
      <c r="H312" s="1137"/>
      <c r="I312" s="1138"/>
      <c r="J312" s="282" t="s">
        <v>308</v>
      </c>
      <c r="K312" s="191" t="s">
        <v>149</v>
      </c>
      <c r="L312" s="1061" t="s">
        <v>922</v>
      </c>
      <c r="M312" s="965" t="s">
        <v>922</v>
      </c>
    </row>
    <row r="313" spans="1:13">
      <c r="A313" s="12" t="s">
        <v>170</v>
      </c>
      <c r="B313" s="13"/>
      <c r="C313" s="13"/>
      <c r="D313" s="13"/>
      <c r="E313" s="206" t="s">
        <v>171</v>
      </c>
      <c r="F313" s="207" t="s">
        <v>124</v>
      </c>
      <c r="G313" s="281">
        <v>200</v>
      </c>
      <c r="H313" s="1139"/>
      <c r="I313" s="1140"/>
      <c r="J313" s="282" t="s">
        <v>308</v>
      </c>
      <c r="K313" s="191" t="s">
        <v>149</v>
      </c>
      <c r="L313" s="1061" t="s">
        <v>922</v>
      </c>
      <c r="M313" s="965" t="s">
        <v>922</v>
      </c>
    </row>
    <row r="314" spans="1:13">
      <c r="A314" s="12"/>
      <c r="B314" s="13"/>
      <c r="C314" s="13"/>
      <c r="D314" s="13"/>
      <c r="E314" s="283" t="s">
        <v>807</v>
      </c>
      <c r="F314" s="256"/>
      <c r="G314" s="232"/>
      <c r="H314" s="249"/>
      <c r="I314" s="257"/>
      <c r="J314" s="249"/>
      <c r="K314" s="34"/>
      <c r="L314" s="1062"/>
    </row>
    <row r="315" spans="1:13">
      <c r="A315" s="21"/>
      <c r="B315" s="13"/>
      <c r="C315" s="13"/>
      <c r="D315" s="13"/>
      <c r="E315" s="283" t="s">
        <v>805</v>
      </c>
      <c r="F315" s="256"/>
      <c r="G315" s="232"/>
      <c r="H315" s="249"/>
      <c r="I315" s="249"/>
      <c r="J315" s="249"/>
      <c r="K315" s="34"/>
      <c r="L315" s="1062"/>
    </row>
    <row r="316" spans="1:13">
      <c r="A316" s="21"/>
      <c r="B316" s="13"/>
      <c r="C316" s="13"/>
      <c r="D316" s="13"/>
      <c r="E316" s="283"/>
      <c r="F316" s="256"/>
      <c r="G316" s="232"/>
      <c r="H316" s="249"/>
      <c r="I316" s="249"/>
      <c r="J316" s="249"/>
      <c r="K316" s="34"/>
      <c r="L316" s="1062"/>
    </row>
    <row r="317" spans="1:13">
      <c r="A317" s="21" t="s">
        <v>219</v>
      </c>
      <c r="B317" s="13"/>
      <c r="C317" s="13"/>
      <c r="D317" s="13"/>
      <c r="E317" s="29"/>
      <c r="F317" s="256"/>
      <c r="G317" s="232"/>
      <c r="H317" s="249"/>
      <c r="I317" s="249"/>
      <c r="J317" s="249"/>
      <c r="K317" s="34"/>
      <c r="L317" s="1062"/>
    </row>
    <row r="318" spans="1:13">
      <c r="A318" s="12" t="s">
        <v>137</v>
      </c>
      <c r="B318" s="13"/>
      <c r="C318" s="13"/>
      <c r="D318" s="13"/>
      <c r="E318" s="206" t="s">
        <v>138</v>
      </c>
      <c r="F318" s="207" t="s">
        <v>124</v>
      </c>
      <c r="G318" s="281">
        <v>200</v>
      </c>
      <c r="H318" s="1142" t="s">
        <v>647</v>
      </c>
      <c r="I318" s="1136"/>
      <c r="J318" s="207">
        <v>2500</v>
      </c>
      <c r="K318" s="191">
        <v>1</v>
      </c>
      <c r="L318" s="993"/>
      <c r="M318" s="965">
        <f>K318*L318</f>
        <v>0</v>
      </c>
    </row>
    <row r="319" spans="1:13">
      <c r="A319" s="12" t="s">
        <v>139</v>
      </c>
      <c r="B319" s="13"/>
      <c r="C319" s="13"/>
      <c r="D319" s="13"/>
      <c r="E319" s="206" t="s">
        <v>140</v>
      </c>
      <c r="F319" s="207" t="s">
        <v>124</v>
      </c>
      <c r="G319" s="281">
        <v>200</v>
      </c>
      <c r="H319" s="1143"/>
      <c r="I319" s="1138"/>
      <c r="J319" s="207">
        <v>2500</v>
      </c>
      <c r="K319" s="191">
        <v>1</v>
      </c>
      <c r="L319" s="993"/>
      <c r="M319" s="965">
        <f>K319*L319</f>
        <v>0</v>
      </c>
    </row>
    <row r="320" spans="1:13">
      <c r="A320" s="12" t="s">
        <v>141</v>
      </c>
      <c r="B320" s="13"/>
      <c r="C320" s="13"/>
      <c r="D320" s="13"/>
      <c r="E320" s="206" t="s">
        <v>142</v>
      </c>
      <c r="F320" s="207" t="s">
        <v>124</v>
      </c>
      <c r="G320" s="281">
        <v>200</v>
      </c>
      <c r="H320" s="1143"/>
      <c r="I320" s="1138"/>
      <c r="J320" s="207">
        <v>2500</v>
      </c>
      <c r="K320" s="191">
        <v>1</v>
      </c>
      <c r="L320" s="993"/>
      <c r="M320" s="965">
        <f>K320*L320</f>
        <v>0</v>
      </c>
    </row>
    <row r="321" spans="1:13">
      <c r="A321" s="12" t="s">
        <v>143</v>
      </c>
      <c r="B321" s="13"/>
      <c r="C321" s="13"/>
      <c r="D321" s="13"/>
      <c r="E321" s="206" t="s">
        <v>144</v>
      </c>
      <c r="F321" s="207" t="s">
        <v>124</v>
      </c>
      <c r="G321" s="281">
        <v>200</v>
      </c>
      <c r="H321" s="1144"/>
      <c r="I321" s="1140"/>
      <c r="J321" s="207">
        <v>2500</v>
      </c>
      <c r="K321" s="191">
        <v>1</v>
      </c>
      <c r="L321" s="993"/>
      <c r="M321" s="965">
        <f>K321*L321</f>
        <v>0</v>
      </c>
    </row>
    <row r="322" spans="1:13">
      <c r="A322" s="13"/>
      <c r="B322" s="13"/>
      <c r="C322" s="13"/>
      <c r="D322" s="13"/>
      <c r="E322" s="283" t="s">
        <v>807</v>
      </c>
      <c r="F322" s="283"/>
      <c r="G322" s="232"/>
      <c r="H322" s="249"/>
      <c r="I322" s="249"/>
      <c r="J322" s="249"/>
      <c r="K322" s="34"/>
      <c r="L322" s="1062"/>
    </row>
    <row r="323" spans="1:13">
      <c r="A323" s="13"/>
      <c r="B323" s="13"/>
      <c r="C323" s="13"/>
      <c r="D323" s="13"/>
      <c r="E323" s="283"/>
      <c r="F323" s="283"/>
      <c r="G323" s="232"/>
      <c r="H323" s="249"/>
      <c r="I323" s="249"/>
      <c r="J323" s="249"/>
      <c r="K323" s="34"/>
      <c r="L323" s="1062"/>
    </row>
    <row r="324" spans="1:13">
      <c r="A324" s="153" t="s">
        <v>811</v>
      </c>
      <c r="B324" s="13"/>
      <c r="C324" s="13"/>
      <c r="D324" s="29"/>
      <c r="E324" s="42"/>
      <c r="F324" s="182"/>
      <c r="G324" s="232"/>
      <c r="H324" s="249"/>
      <c r="I324" s="244"/>
      <c r="J324" s="249"/>
      <c r="K324" s="34"/>
      <c r="L324" s="1062"/>
    </row>
    <row r="325" spans="1:13">
      <c r="A325" s="12" t="s">
        <v>173</v>
      </c>
      <c r="B325" s="13"/>
      <c r="C325" s="13"/>
      <c r="D325" s="13"/>
      <c r="E325" s="206" t="s">
        <v>198</v>
      </c>
      <c r="F325" s="207" t="s">
        <v>124</v>
      </c>
      <c r="G325" s="281">
        <v>200</v>
      </c>
      <c r="H325" s="1141" t="s">
        <v>808</v>
      </c>
      <c r="I325" s="1141"/>
      <c r="J325" s="282" t="s">
        <v>216</v>
      </c>
      <c r="K325" s="191" t="s">
        <v>149</v>
      </c>
      <c r="L325" s="1061" t="s">
        <v>922</v>
      </c>
      <c r="M325" s="965" t="s">
        <v>922</v>
      </c>
    </row>
    <row r="326" spans="1:13">
      <c r="A326" s="12" t="s">
        <v>176</v>
      </c>
      <c r="B326" s="13"/>
      <c r="C326" s="13"/>
      <c r="D326" s="13"/>
      <c r="E326" s="206" t="s">
        <v>177</v>
      </c>
      <c r="F326" s="207" t="s">
        <v>124</v>
      </c>
      <c r="G326" s="281">
        <v>200</v>
      </c>
      <c r="H326" s="1141"/>
      <c r="I326" s="1141"/>
      <c r="J326" s="282" t="s">
        <v>216</v>
      </c>
      <c r="K326" s="191" t="s">
        <v>149</v>
      </c>
      <c r="L326" s="1061" t="s">
        <v>922</v>
      </c>
      <c r="M326" s="965" t="s">
        <v>922</v>
      </c>
    </row>
    <row r="327" spans="1:13">
      <c r="A327" s="12" t="s">
        <v>178</v>
      </c>
      <c r="B327" s="13"/>
      <c r="C327" s="13"/>
      <c r="D327" s="13"/>
      <c r="E327" s="206" t="s">
        <v>179</v>
      </c>
      <c r="F327" s="207" t="s">
        <v>124</v>
      </c>
      <c r="G327" s="281">
        <v>200</v>
      </c>
      <c r="H327" s="1141"/>
      <c r="I327" s="1141"/>
      <c r="J327" s="282" t="s">
        <v>216</v>
      </c>
      <c r="K327" s="191" t="s">
        <v>149</v>
      </c>
      <c r="L327" s="1061" t="s">
        <v>922</v>
      </c>
      <c r="M327" s="965" t="s">
        <v>922</v>
      </c>
    </row>
    <row r="328" spans="1:13">
      <c r="A328" s="13"/>
      <c r="B328" s="13"/>
      <c r="C328" s="13"/>
      <c r="D328" s="13"/>
      <c r="E328" s="283" t="s">
        <v>823</v>
      </c>
      <c r="F328" s="35"/>
      <c r="G328" s="232"/>
      <c r="H328" s="249"/>
      <c r="I328" s="244"/>
      <c r="J328" s="249"/>
      <c r="K328" s="34"/>
      <c r="L328" s="1062"/>
    </row>
    <row r="329" spans="1:13">
      <c r="A329" s="13"/>
      <c r="B329" s="13"/>
      <c r="C329" s="13"/>
      <c r="D329" s="13"/>
      <c r="E329" s="29"/>
      <c r="F329" s="35"/>
      <c r="G329" s="232"/>
      <c r="H329" s="249"/>
      <c r="I329" s="244"/>
      <c r="J329" s="249"/>
      <c r="K329" s="34"/>
      <c r="L329" s="1062"/>
    </row>
    <row r="330" spans="1:13">
      <c r="A330" s="21" t="s">
        <v>220</v>
      </c>
      <c r="B330" s="13"/>
      <c r="C330" s="13"/>
      <c r="D330" s="13"/>
      <c r="E330" s="29"/>
      <c r="F330" s="256"/>
      <c r="G330" s="232"/>
      <c r="H330" s="249"/>
      <c r="I330" s="249"/>
      <c r="J330" s="249"/>
      <c r="K330" s="34"/>
      <c r="L330" s="1062"/>
    </row>
    <row r="331" spans="1:13">
      <c r="A331" s="12" t="s">
        <v>146</v>
      </c>
      <c r="B331" s="13"/>
      <c r="C331" s="13"/>
      <c r="D331" s="13"/>
      <c r="E331" s="206" t="s">
        <v>147</v>
      </c>
      <c r="F331" s="286" t="s">
        <v>148</v>
      </c>
      <c r="G331" s="212">
        <v>200</v>
      </c>
      <c r="H331" s="209">
        <v>500</v>
      </c>
      <c r="I331" s="210">
        <v>3</v>
      </c>
      <c r="J331" s="209">
        <v>2500</v>
      </c>
      <c r="K331" s="191">
        <v>1</v>
      </c>
      <c r="L331" s="993"/>
      <c r="M331" s="965">
        <f>K331*L331</f>
        <v>0</v>
      </c>
    </row>
    <row r="332" spans="1:13">
      <c r="A332" s="12" t="s">
        <v>75</v>
      </c>
      <c r="B332" s="13"/>
      <c r="C332" s="13"/>
      <c r="D332" s="13"/>
      <c r="E332" s="206" t="s">
        <v>150</v>
      </c>
      <c r="F332" s="286" t="s">
        <v>148</v>
      </c>
      <c r="G332" s="212">
        <v>200</v>
      </c>
      <c r="H332" s="209">
        <v>500</v>
      </c>
      <c r="I332" s="210">
        <v>3</v>
      </c>
      <c r="J332" s="209">
        <v>2500</v>
      </c>
      <c r="K332" s="191">
        <v>1</v>
      </c>
      <c r="L332" s="993"/>
      <c r="M332" s="965">
        <f>K332*L332</f>
        <v>0</v>
      </c>
    </row>
    <row r="333" spans="1:13">
      <c r="A333" s="12" t="s">
        <v>151</v>
      </c>
      <c r="B333" s="13"/>
      <c r="C333" s="13"/>
      <c r="D333" s="13"/>
      <c r="E333" s="206" t="s">
        <v>152</v>
      </c>
      <c r="F333" s="286" t="s">
        <v>148</v>
      </c>
      <c r="G333" s="212">
        <v>200</v>
      </c>
      <c r="H333" s="209">
        <v>500</v>
      </c>
      <c r="I333" s="210">
        <v>3</v>
      </c>
      <c r="J333" s="209">
        <v>2500</v>
      </c>
      <c r="K333" s="191">
        <v>1</v>
      </c>
      <c r="L333" s="993"/>
      <c r="M333" s="965">
        <f>K333*L333</f>
        <v>0</v>
      </c>
    </row>
    <row r="334" spans="1:13">
      <c r="A334" s="12" t="s">
        <v>153</v>
      </c>
      <c r="B334" s="13"/>
      <c r="C334" s="13"/>
      <c r="D334" s="13"/>
      <c r="E334" s="206" t="s">
        <v>154</v>
      </c>
      <c r="F334" s="286" t="s">
        <v>148</v>
      </c>
      <c r="G334" s="212">
        <v>200</v>
      </c>
      <c r="H334" s="209">
        <v>500</v>
      </c>
      <c r="I334" s="210">
        <v>3</v>
      </c>
      <c r="J334" s="209">
        <v>2500</v>
      </c>
      <c r="K334" s="191">
        <v>1</v>
      </c>
      <c r="L334" s="993"/>
      <c r="M334" s="965">
        <f>K334*L334</f>
        <v>0</v>
      </c>
    </row>
    <row r="335" spans="1:13">
      <c r="A335" s="12" t="s">
        <v>155</v>
      </c>
      <c r="B335" s="13"/>
      <c r="C335" s="13"/>
      <c r="D335" s="13"/>
      <c r="E335" s="206" t="s">
        <v>156</v>
      </c>
      <c r="F335" s="286" t="s">
        <v>148</v>
      </c>
      <c r="G335" s="212">
        <v>200</v>
      </c>
      <c r="H335" s="209">
        <v>500</v>
      </c>
      <c r="I335" s="210">
        <v>3</v>
      </c>
      <c r="J335" s="209">
        <v>2500</v>
      </c>
      <c r="K335" s="191">
        <v>1</v>
      </c>
      <c r="L335" s="993"/>
      <c r="M335" s="966">
        <f>K335*L335</f>
        <v>0</v>
      </c>
    </row>
    <row r="336" spans="1:13">
      <c r="A336" s="12"/>
      <c r="B336" s="13"/>
      <c r="C336" s="13"/>
      <c r="D336" s="13"/>
      <c r="L336" s="1062"/>
      <c r="M336" s="967"/>
    </row>
    <row r="337" spans="1:13">
      <c r="A337" s="153" t="s">
        <v>812</v>
      </c>
      <c r="B337" s="13"/>
      <c r="C337" s="13"/>
      <c r="D337" s="13"/>
      <c r="L337" s="1062"/>
    </row>
    <row r="338" spans="1:13">
      <c r="A338" s="12" t="s">
        <v>181</v>
      </c>
      <c r="B338" s="13"/>
      <c r="C338" s="13"/>
      <c r="D338" s="13"/>
      <c r="E338" s="206" t="s">
        <v>182</v>
      </c>
      <c r="F338" s="286" t="s">
        <v>148</v>
      </c>
      <c r="G338" s="305">
        <v>200</v>
      </c>
      <c r="H338" s="1123" t="s">
        <v>813</v>
      </c>
      <c r="I338" s="1124"/>
      <c r="J338" s="209" t="s">
        <v>824</v>
      </c>
      <c r="K338" s="191" t="s">
        <v>149</v>
      </c>
      <c r="L338" s="1061" t="s">
        <v>922</v>
      </c>
      <c r="M338" s="965" t="s">
        <v>922</v>
      </c>
    </row>
    <row r="339" spans="1:13">
      <c r="A339" s="12" t="s">
        <v>232</v>
      </c>
      <c r="B339" s="13"/>
      <c r="C339" s="13"/>
      <c r="D339" s="13"/>
      <c r="E339" s="206" t="s">
        <v>222</v>
      </c>
      <c r="F339" s="286" t="s">
        <v>148</v>
      </c>
      <c r="G339" s="305">
        <v>200</v>
      </c>
      <c r="H339" s="1125"/>
      <c r="I339" s="1126"/>
      <c r="J339" s="209" t="s">
        <v>824</v>
      </c>
      <c r="K339" s="191" t="s">
        <v>149</v>
      </c>
      <c r="L339" s="1061" t="s">
        <v>922</v>
      </c>
      <c r="M339" s="965" t="s">
        <v>922</v>
      </c>
    </row>
    <row r="340" spans="1:13">
      <c r="A340" s="12" t="s">
        <v>814</v>
      </c>
      <c r="B340" s="13"/>
      <c r="C340" s="13"/>
      <c r="D340" s="13"/>
      <c r="E340" s="206" t="s">
        <v>223</v>
      </c>
      <c r="F340" s="286" t="s">
        <v>148</v>
      </c>
      <c r="G340" s="305">
        <v>200</v>
      </c>
      <c r="H340" s="1125"/>
      <c r="I340" s="1126"/>
      <c r="J340" s="209" t="s">
        <v>824</v>
      </c>
      <c r="K340" s="191" t="s">
        <v>149</v>
      </c>
      <c r="L340" s="1061" t="s">
        <v>922</v>
      </c>
      <c r="M340" s="965" t="s">
        <v>922</v>
      </c>
    </row>
    <row r="341" spans="1:13">
      <c r="A341" s="12" t="s">
        <v>192</v>
      </c>
      <c r="B341" s="13"/>
      <c r="C341" s="13"/>
      <c r="D341" s="38"/>
      <c r="E341" s="291" t="s">
        <v>193</v>
      </c>
      <c r="F341" s="286" t="s">
        <v>148</v>
      </c>
      <c r="G341" s="305">
        <v>200</v>
      </c>
      <c r="H341" s="1125"/>
      <c r="I341" s="1126"/>
      <c r="J341" s="209" t="s">
        <v>824</v>
      </c>
      <c r="K341" s="191" t="s">
        <v>149</v>
      </c>
      <c r="L341" s="1061" t="s">
        <v>922</v>
      </c>
      <c r="M341" s="965" t="s">
        <v>922</v>
      </c>
    </row>
    <row r="342" spans="1:13">
      <c r="A342" s="12" t="s">
        <v>560</v>
      </c>
      <c r="B342" s="13"/>
      <c r="C342" s="13"/>
      <c r="D342" s="38"/>
      <c r="E342" s="291" t="s">
        <v>191</v>
      </c>
      <c r="F342" s="286" t="s">
        <v>148</v>
      </c>
      <c r="G342" s="305">
        <v>200</v>
      </c>
      <c r="H342" s="1125"/>
      <c r="I342" s="1126"/>
      <c r="J342" s="209" t="s">
        <v>824</v>
      </c>
      <c r="K342" s="191" t="s">
        <v>149</v>
      </c>
      <c r="L342" s="1061" t="s">
        <v>922</v>
      </c>
      <c r="M342" s="965" t="s">
        <v>922</v>
      </c>
    </row>
    <row r="343" spans="1:13">
      <c r="A343" s="12" t="s">
        <v>815</v>
      </c>
      <c r="B343" s="13"/>
      <c r="C343" s="13"/>
      <c r="D343" s="38"/>
      <c r="E343" s="291" t="s">
        <v>191</v>
      </c>
      <c r="F343" s="286" t="s">
        <v>148</v>
      </c>
      <c r="G343" s="305">
        <v>200</v>
      </c>
      <c r="H343" s="1127"/>
      <c r="I343" s="1128"/>
      <c r="J343" s="209" t="s">
        <v>824</v>
      </c>
      <c r="K343" s="191" t="s">
        <v>149</v>
      </c>
      <c r="L343" s="1061" t="s">
        <v>922</v>
      </c>
      <c r="M343" s="965" t="s">
        <v>922</v>
      </c>
    </row>
    <row r="344" spans="1:13">
      <c r="A344" s="12"/>
      <c r="B344" s="13"/>
      <c r="C344" s="13"/>
      <c r="D344" s="38"/>
      <c r="E344" s="283" t="s">
        <v>823</v>
      </c>
      <c r="F344" s="283"/>
      <c r="G344" s="306"/>
      <c r="H344" s="298"/>
      <c r="I344" s="298"/>
      <c r="J344" s="249"/>
      <c r="K344" s="34"/>
      <c r="L344" s="1062"/>
    </row>
    <row r="345" spans="1:13">
      <c r="A345" s="42"/>
      <c r="B345" s="13"/>
      <c r="C345" s="13"/>
      <c r="D345" s="13"/>
      <c r="E345" s="283"/>
      <c r="F345" s="283"/>
      <c r="G345" s="232"/>
      <c r="H345" s="249"/>
      <c r="I345" s="244"/>
      <c r="J345" s="249"/>
      <c r="K345" s="34"/>
      <c r="L345" s="1062"/>
    </row>
    <row r="346" spans="1:13">
      <c r="A346" s="21" t="s">
        <v>224</v>
      </c>
      <c r="B346" s="13"/>
      <c r="C346" s="13"/>
      <c r="D346" s="13"/>
      <c r="E346" s="29"/>
      <c r="F346" s="256"/>
      <c r="G346" s="232"/>
      <c r="H346" s="249"/>
      <c r="I346" s="249"/>
      <c r="J346" s="249"/>
      <c r="K346" s="34"/>
      <c r="L346" s="1062"/>
    </row>
    <row r="347" spans="1:13">
      <c r="A347" s="12" t="s">
        <v>158</v>
      </c>
      <c r="B347" s="13"/>
      <c r="C347" s="13"/>
      <c r="D347" s="13"/>
      <c r="E347" s="29"/>
      <c r="F347" s="256"/>
      <c r="G347" s="232"/>
      <c r="H347" s="249"/>
      <c r="I347" s="249"/>
      <c r="J347" s="249"/>
      <c r="K347" s="34"/>
      <c r="L347" s="1062"/>
    </row>
    <row r="348" spans="1:13">
      <c r="A348" s="12" t="s">
        <v>159</v>
      </c>
      <c r="B348" s="13"/>
      <c r="C348" s="13"/>
      <c r="D348" s="13"/>
      <c r="E348" s="206" t="s">
        <v>154</v>
      </c>
      <c r="F348" s="207" t="s">
        <v>148</v>
      </c>
      <c r="G348" s="212">
        <v>200</v>
      </c>
      <c r="H348" s="209">
        <v>500</v>
      </c>
      <c r="I348" s="210">
        <v>1</v>
      </c>
      <c r="J348" s="209">
        <v>2500</v>
      </c>
      <c r="K348" s="190">
        <v>1</v>
      </c>
      <c r="L348" s="993"/>
      <c r="M348" s="965">
        <f>K348*L348</f>
        <v>0</v>
      </c>
    </row>
    <row r="349" spans="1:13">
      <c r="A349" s="12" t="s">
        <v>777</v>
      </c>
      <c r="B349" s="13"/>
      <c r="C349" s="13"/>
      <c r="D349" s="13"/>
      <c r="E349" s="206" t="s">
        <v>156</v>
      </c>
      <c r="F349" s="207" t="s">
        <v>148</v>
      </c>
      <c r="G349" s="212">
        <v>200</v>
      </c>
      <c r="H349" s="209">
        <v>500</v>
      </c>
      <c r="I349" s="210">
        <v>1</v>
      </c>
      <c r="J349" s="209">
        <v>2500</v>
      </c>
      <c r="K349" s="190">
        <v>1</v>
      </c>
      <c r="L349" s="993"/>
      <c r="M349" s="965">
        <f>K349*L349</f>
        <v>0</v>
      </c>
    </row>
    <row r="350" spans="1:13">
      <c r="A350" s="12" t="s">
        <v>160</v>
      </c>
      <c r="B350" s="13"/>
      <c r="C350" s="13"/>
      <c r="D350" s="13"/>
      <c r="E350" s="206" t="s">
        <v>161</v>
      </c>
      <c r="F350" s="207" t="s">
        <v>148</v>
      </c>
      <c r="G350" s="212">
        <v>200</v>
      </c>
      <c r="H350" s="209">
        <v>500</v>
      </c>
      <c r="I350" s="210">
        <v>1</v>
      </c>
      <c r="J350" s="209">
        <v>2500</v>
      </c>
      <c r="K350" s="190">
        <v>1</v>
      </c>
      <c r="L350" s="993"/>
      <c r="M350" s="965">
        <f>K350*L350</f>
        <v>0</v>
      </c>
    </row>
    <row r="351" spans="1:13">
      <c r="A351" s="12" t="s">
        <v>162</v>
      </c>
      <c r="B351" s="13"/>
      <c r="C351" s="13"/>
      <c r="D351" s="13"/>
      <c r="E351" s="206" t="s">
        <v>163</v>
      </c>
      <c r="F351" s="207" t="s">
        <v>148</v>
      </c>
      <c r="G351" s="212">
        <v>200</v>
      </c>
      <c r="H351" s="209">
        <v>500</v>
      </c>
      <c r="I351" s="210">
        <v>1</v>
      </c>
      <c r="J351" s="209">
        <v>2500</v>
      </c>
      <c r="K351" s="190">
        <v>1</v>
      </c>
      <c r="L351" s="993"/>
      <c r="M351" s="965">
        <f>K351*L351</f>
        <v>0</v>
      </c>
    </row>
    <row r="352" spans="1:13">
      <c r="A352" s="12" t="s">
        <v>195</v>
      </c>
      <c r="B352" s="13"/>
      <c r="C352" s="13"/>
      <c r="D352" s="13"/>
      <c r="E352" s="206" t="s">
        <v>196</v>
      </c>
      <c r="F352" s="207" t="s">
        <v>148</v>
      </c>
      <c r="G352" s="212">
        <v>200</v>
      </c>
      <c r="H352" s="209">
        <v>1000</v>
      </c>
      <c r="I352" s="210">
        <v>1</v>
      </c>
      <c r="J352" s="209">
        <v>2500</v>
      </c>
      <c r="K352" s="190">
        <v>1</v>
      </c>
      <c r="L352" s="993"/>
      <c r="M352" s="965">
        <f>K352*L352</f>
        <v>0</v>
      </c>
    </row>
    <row r="353" spans="1:13" ht="24.9" customHeight="1">
      <c r="A353" s="1166" t="s">
        <v>708</v>
      </c>
      <c r="B353" s="1166"/>
      <c r="C353" s="1166"/>
      <c r="D353" s="1167"/>
      <c r="E353" s="286" t="s">
        <v>184</v>
      </c>
      <c r="F353" s="207" t="s">
        <v>148</v>
      </c>
      <c r="G353" s="212">
        <v>200</v>
      </c>
      <c r="H353" s="1115" t="s">
        <v>647</v>
      </c>
      <c r="I353" s="1233"/>
      <c r="J353" s="282">
        <v>8000</v>
      </c>
      <c r="K353" s="191" t="s">
        <v>149</v>
      </c>
      <c r="L353" s="1061" t="s">
        <v>922</v>
      </c>
      <c r="M353" s="965" t="s">
        <v>922</v>
      </c>
    </row>
    <row r="354" spans="1:13" ht="26.1" customHeight="1">
      <c r="A354" s="1161" t="s">
        <v>704</v>
      </c>
      <c r="B354" s="1162"/>
      <c r="C354" s="1162"/>
      <c r="D354" s="1163"/>
      <c r="E354" s="286" t="s">
        <v>164</v>
      </c>
      <c r="F354" s="207" t="s">
        <v>920</v>
      </c>
      <c r="G354" s="281">
        <v>2000</v>
      </c>
      <c r="H354" s="282">
        <v>100</v>
      </c>
      <c r="I354" s="300">
        <v>20</v>
      </c>
      <c r="J354" s="282">
        <v>200</v>
      </c>
      <c r="K354" s="190">
        <v>10</v>
      </c>
      <c r="L354" s="993"/>
      <c r="M354" s="965">
        <f>K354*L354</f>
        <v>0</v>
      </c>
    </row>
    <row r="355" spans="1:13">
      <c r="A355" s="51" t="s">
        <v>272</v>
      </c>
      <c r="B355" s="20"/>
      <c r="C355" s="20"/>
      <c r="D355" s="20"/>
      <c r="E355" s="283" t="s">
        <v>807</v>
      </c>
      <c r="F355" s="283"/>
      <c r="G355" s="232"/>
      <c r="H355" s="249"/>
      <c r="I355" s="257"/>
      <c r="J355" s="249"/>
      <c r="K355" s="34"/>
      <c r="L355" s="1062"/>
    </row>
    <row r="356" spans="1:13">
      <c r="A356" s="47"/>
      <c r="B356" s="20"/>
      <c r="C356" s="20"/>
      <c r="D356" s="20"/>
      <c r="E356" s="202"/>
      <c r="F356" s="283"/>
      <c r="G356" s="232"/>
      <c r="H356" s="249"/>
      <c r="I356" s="257"/>
      <c r="J356" s="249"/>
      <c r="K356" s="34"/>
      <c r="L356" s="1062"/>
    </row>
    <row r="357" spans="1:13">
      <c r="A357" s="21" t="s">
        <v>225</v>
      </c>
      <c r="B357" s="13"/>
      <c r="C357" s="13"/>
      <c r="D357" s="13"/>
      <c r="E357" s="29"/>
      <c r="F357" s="256"/>
      <c r="G357" s="232"/>
      <c r="H357" s="249"/>
      <c r="I357" s="249"/>
      <c r="J357" s="249"/>
      <c r="K357" s="34"/>
      <c r="L357" s="1062"/>
    </row>
    <row r="358" spans="1:13">
      <c r="A358" s="12" t="s">
        <v>137</v>
      </c>
      <c r="B358" s="13"/>
      <c r="C358" s="13"/>
      <c r="D358" s="13"/>
      <c r="E358" s="206" t="s">
        <v>138</v>
      </c>
      <c r="F358" s="207" t="s">
        <v>148</v>
      </c>
      <c r="G358" s="212">
        <v>200</v>
      </c>
      <c r="H358" s="209">
        <v>2500</v>
      </c>
      <c r="I358" s="210"/>
      <c r="J358" s="209">
        <v>2500</v>
      </c>
      <c r="K358" s="191">
        <v>1</v>
      </c>
      <c r="L358" s="993"/>
      <c r="M358" s="965">
        <f>K358*L358</f>
        <v>0</v>
      </c>
    </row>
    <row r="359" spans="1:13">
      <c r="A359" s="12" t="s">
        <v>139</v>
      </c>
      <c r="B359" s="13"/>
      <c r="C359" s="13"/>
      <c r="D359" s="13"/>
      <c r="E359" s="206" t="s">
        <v>140</v>
      </c>
      <c r="F359" s="207" t="s">
        <v>148</v>
      </c>
      <c r="G359" s="212">
        <v>200</v>
      </c>
      <c r="H359" s="209">
        <v>2500</v>
      </c>
      <c r="I359" s="210"/>
      <c r="J359" s="209">
        <v>2500</v>
      </c>
      <c r="K359" s="191">
        <v>1</v>
      </c>
      <c r="L359" s="993"/>
      <c r="M359" s="965">
        <f>K359*L359</f>
        <v>0</v>
      </c>
    </row>
    <row r="360" spans="1:13">
      <c r="A360" s="12" t="s">
        <v>141</v>
      </c>
      <c r="B360" s="13"/>
      <c r="C360" s="13"/>
      <c r="D360" s="13"/>
      <c r="E360" s="206" t="s">
        <v>142</v>
      </c>
      <c r="F360" s="207" t="s">
        <v>148</v>
      </c>
      <c r="G360" s="212">
        <v>200</v>
      </c>
      <c r="H360" s="210" t="s">
        <v>654</v>
      </c>
      <c r="I360" s="210"/>
      <c r="J360" s="209">
        <v>2500</v>
      </c>
      <c r="K360" s="191">
        <v>1</v>
      </c>
      <c r="L360" s="993"/>
      <c r="M360" s="965">
        <f>K360*L360</f>
        <v>0</v>
      </c>
    </row>
    <row r="361" spans="1:13">
      <c r="A361" s="12" t="s">
        <v>143</v>
      </c>
      <c r="B361" s="13"/>
      <c r="C361" s="13"/>
      <c r="D361" s="13"/>
      <c r="E361" s="206" t="s">
        <v>144</v>
      </c>
      <c r="F361" s="207" t="s">
        <v>148</v>
      </c>
      <c r="G361" s="212">
        <v>200</v>
      </c>
      <c r="H361" s="210" t="s">
        <v>654</v>
      </c>
      <c r="I361" s="210"/>
      <c r="J361" s="209">
        <v>2500</v>
      </c>
      <c r="K361" s="191">
        <v>1</v>
      </c>
      <c r="L361" s="993"/>
      <c r="M361" s="965">
        <f>K361*L361</f>
        <v>0</v>
      </c>
    </row>
    <row r="362" spans="1:13">
      <c r="A362" s="12"/>
      <c r="B362" s="13"/>
      <c r="C362" s="13"/>
      <c r="D362" s="13"/>
      <c r="E362" s="202"/>
      <c r="F362" s="256"/>
      <c r="G362" s="232"/>
      <c r="H362" s="257"/>
      <c r="I362" s="257"/>
      <c r="J362" s="249"/>
      <c r="K362" s="34"/>
      <c r="L362" s="1062"/>
    </row>
    <row r="363" spans="1:13">
      <c r="A363" s="153" t="s">
        <v>811</v>
      </c>
      <c r="B363" s="13"/>
      <c r="C363" s="13"/>
      <c r="D363" s="29"/>
      <c r="E363" s="42"/>
      <c r="F363" s="35"/>
      <c r="G363" s="232"/>
      <c r="H363" s="249"/>
      <c r="I363" s="244"/>
      <c r="J363" s="249"/>
      <c r="K363" s="34"/>
      <c r="L363" s="1062"/>
    </row>
    <row r="364" spans="1:13">
      <c r="A364" s="12" t="s">
        <v>173</v>
      </c>
      <c r="B364" s="13"/>
      <c r="C364" s="13"/>
      <c r="D364" s="13"/>
      <c r="E364" s="302" t="s">
        <v>198</v>
      </c>
      <c r="F364" s="286" t="s">
        <v>148</v>
      </c>
      <c r="G364" s="212">
        <v>200</v>
      </c>
      <c r="H364" s="210" t="s">
        <v>654</v>
      </c>
      <c r="I364" s="210"/>
      <c r="J364" s="209" t="s">
        <v>216</v>
      </c>
      <c r="K364" s="191" t="s">
        <v>149</v>
      </c>
      <c r="L364" s="1061" t="s">
        <v>922</v>
      </c>
      <c r="M364" s="965" t="s">
        <v>922</v>
      </c>
    </row>
    <row r="365" spans="1:13">
      <c r="A365" s="12" t="s">
        <v>176</v>
      </c>
      <c r="B365" s="13"/>
      <c r="C365" s="13"/>
      <c r="D365" s="13"/>
      <c r="E365" s="302" t="s">
        <v>199</v>
      </c>
      <c r="F365" s="286" t="s">
        <v>148</v>
      </c>
      <c r="G365" s="212">
        <v>200</v>
      </c>
      <c r="H365" s="210" t="s">
        <v>654</v>
      </c>
      <c r="I365" s="210"/>
      <c r="J365" s="209" t="s">
        <v>216</v>
      </c>
      <c r="K365" s="191" t="s">
        <v>149</v>
      </c>
      <c r="L365" s="1061" t="s">
        <v>922</v>
      </c>
      <c r="M365" s="965" t="s">
        <v>922</v>
      </c>
    </row>
    <row r="366" spans="1:13">
      <c r="A366" s="12" t="s">
        <v>178</v>
      </c>
      <c r="B366" s="13"/>
      <c r="C366" s="13"/>
      <c r="D366" s="13"/>
      <c r="E366" s="302" t="s">
        <v>200</v>
      </c>
      <c r="F366" s="286" t="s">
        <v>148</v>
      </c>
      <c r="G366" s="212">
        <v>200</v>
      </c>
      <c r="H366" s="210" t="s">
        <v>654</v>
      </c>
      <c r="I366" s="210"/>
      <c r="J366" s="209" t="s">
        <v>216</v>
      </c>
      <c r="K366" s="191" t="s">
        <v>149</v>
      </c>
      <c r="L366" s="1061" t="s">
        <v>922</v>
      </c>
      <c r="M366" s="965" t="s">
        <v>922</v>
      </c>
    </row>
    <row r="367" spans="1:13">
      <c r="A367" s="47"/>
      <c r="B367" s="20"/>
      <c r="C367" s="20"/>
      <c r="D367" s="20"/>
      <c r="E367" s="283" t="s">
        <v>823</v>
      </c>
      <c r="F367" s="283"/>
      <c r="G367" s="232"/>
      <c r="H367" s="249"/>
      <c r="I367" s="257"/>
      <c r="J367" s="249"/>
      <c r="K367" s="34"/>
      <c r="L367" s="1062"/>
    </row>
    <row r="368" spans="1:13" ht="15" thickBot="1">
      <c r="A368" s="47"/>
      <c r="B368" s="20"/>
      <c r="C368" s="20"/>
      <c r="D368" s="20"/>
      <c r="E368" s="283"/>
      <c r="F368" s="283"/>
      <c r="G368" s="1101" t="s">
        <v>121</v>
      </c>
      <c r="H368" s="1101"/>
      <c r="I368" s="1101"/>
      <c r="J368" s="1101"/>
      <c r="K368" s="1101"/>
      <c r="L368" s="1216">
        <f>SUM(M126:M366)</f>
        <v>0</v>
      </c>
      <c r="M368" s="1216"/>
    </row>
    <row r="369" spans="1:13">
      <c r="A369" s="47"/>
      <c r="B369" s="20"/>
      <c r="C369" s="20"/>
      <c r="D369" s="20"/>
      <c r="E369" s="283"/>
      <c r="F369" s="283"/>
      <c r="G369" s="72"/>
      <c r="H369" s="72"/>
      <c r="I369" s="72"/>
      <c r="J369" s="72"/>
      <c r="K369" s="72"/>
      <c r="L369" s="1064"/>
      <c r="M369" s="995"/>
    </row>
    <row r="370" spans="1:13">
      <c r="A370" s="21" t="s">
        <v>249</v>
      </c>
      <c r="B370" s="13"/>
      <c r="C370" s="13"/>
      <c r="D370" s="13"/>
      <c r="E370" s="29"/>
      <c r="F370" s="35"/>
      <c r="G370" s="218"/>
      <c r="H370" s="39"/>
      <c r="I370" s="39"/>
      <c r="J370" s="39"/>
      <c r="K370" s="95"/>
      <c r="L370" s="1062"/>
    </row>
    <row r="371" spans="1:13">
      <c r="A371" s="21" t="s">
        <v>250</v>
      </c>
      <c r="B371" s="13"/>
      <c r="C371" s="13"/>
      <c r="D371" s="13"/>
      <c r="E371" s="29"/>
      <c r="F371" s="35"/>
      <c r="G371" s="218"/>
      <c r="H371" s="39"/>
      <c r="I371" s="39"/>
      <c r="J371" s="39"/>
      <c r="K371" s="173"/>
      <c r="L371" s="1062"/>
    </row>
    <row r="372" spans="1:13">
      <c r="A372" s="21" t="s">
        <v>251</v>
      </c>
      <c r="B372" s="13"/>
      <c r="C372" s="13"/>
      <c r="D372" s="13"/>
      <c r="E372" s="29"/>
      <c r="F372" s="35"/>
      <c r="G372" s="218"/>
      <c r="H372" s="39"/>
      <c r="I372" s="39"/>
      <c r="J372" s="39"/>
      <c r="K372" s="173"/>
      <c r="L372" s="1062"/>
    </row>
    <row r="373" spans="1:13">
      <c r="A373" s="21" t="s">
        <v>252</v>
      </c>
      <c r="B373" s="13"/>
      <c r="C373" s="13"/>
      <c r="D373" s="13"/>
      <c r="E373" s="29"/>
      <c r="F373" s="35"/>
      <c r="G373" s="218"/>
      <c r="H373" s="39"/>
      <c r="I373" s="39"/>
      <c r="J373" s="39"/>
      <c r="K373" s="173"/>
      <c r="L373" s="1062"/>
    </row>
    <row r="374" spans="1:13" ht="25.5" customHeight="1">
      <c r="A374" s="1147" t="s">
        <v>703</v>
      </c>
      <c r="B374" s="1148"/>
      <c r="C374" s="1148"/>
      <c r="D374" s="1149"/>
      <c r="E374" s="286" t="s">
        <v>253</v>
      </c>
      <c r="F374" s="207" t="s">
        <v>254</v>
      </c>
      <c r="G374" s="281">
        <v>0</v>
      </c>
      <c r="H374" s="1141" t="s">
        <v>646</v>
      </c>
      <c r="I374" s="1141"/>
      <c r="J374" s="282" t="s">
        <v>255</v>
      </c>
      <c r="K374" s="191" t="s">
        <v>149</v>
      </c>
      <c r="L374" s="1061" t="s">
        <v>922</v>
      </c>
      <c r="M374" s="965" t="s">
        <v>922</v>
      </c>
    </row>
    <row r="375" spans="1:13">
      <c r="A375" s="12" t="s">
        <v>603</v>
      </c>
      <c r="B375" s="12"/>
      <c r="C375" s="13"/>
      <c r="D375" s="13"/>
      <c r="E375" s="29"/>
      <c r="F375" s="308"/>
      <c r="G375" s="269"/>
      <c r="H375" s="270"/>
      <c r="I375" s="270"/>
      <c r="J375" s="270"/>
      <c r="K375" s="271"/>
      <c r="L375" s="1062"/>
    </row>
    <row r="376" spans="1:13">
      <c r="A376" s="21" t="s">
        <v>256</v>
      </c>
      <c r="B376" s="13"/>
      <c r="C376" s="13"/>
      <c r="D376" s="13"/>
      <c r="E376" s="29"/>
      <c r="F376" s="35"/>
      <c r="G376" s="218"/>
      <c r="H376" s="39"/>
      <c r="I376" s="39"/>
      <c r="J376" s="39"/>
      <c r="K376" s="173"/>
      <c r="L376" s="1062"/>
    </row>
    <row r="377" spans="1:13">
      <c r="A377" s="12" t="s">
        <v>740</v>
      </c>
      <c r="B377" s="33"/>
      <c r="C377" s="33"/>
      <c r="D377" s="33"/>
      <c r="E377" s="309" t="s">
        <v>257</v>
      </c>
      <c r="F377" s="207" t="s">
        <v>258</v>
      </c>
      <c r="G377" s="262">
        <v>446</v>
      </c>
      <c r="H377" s="1152" t="s">
        <v>646</v>
      </c>
      <c r="I377" s="1153"/>
      <c r="J377" s="265">
        <v>5000</v>
      </c>
      <c r="K377" s="191" t="s">
        <v>149</v>
      </c>
      <c r="L377" s="1061" t="s">
        <v>922</v>
      </c>
      <c r="M377" s="965" t="s">
        <v>922</v>
      </c>
    </row>
    <row r="378" spans="1:13">
      <c r="A378" s="12" t="s">
        <v>741</v>
      </c>
      <c r="B378" s="33"/>
      <c r="C378" s="33"/>
      <c r="D378" s="33"/>
      <c r="E378" s="309" t="s">
        <v>257</v>
      </c>
      <c r="F378" s="207" t="s">
        <v>258</v>
      </c>
      <c r="G378" s="262">
        <v>2230</v>
      </c>
      <c r="H378" s="1229"/>
      <c r="I378" s="1230"/>
      <c r="J378" s="265">
        <v>5000</v>
      </c>
      <c r="K378" s="191" t="s">
        <v>149</v>
      </c>
      <c r="L378" s="1061" t="s">
        <v>922</v>
      </c>
      <c r="M378" s="965" t="s">
        <v>922</v>
      </c>
    </row>
    <row r="379" spans="1:13">
      <c r="A379" s="12" t="s">
        <v>742</v>
      </c>
      <c r="B379" s="12"/>
      <c r="C379" s="12"/>
      <c r="D379" s="12"/>
      <c r="E379" s="206" t="s">
        <v>259</v>
      </c>
      <c r="F379" s="207" t="s">
        <v>906</v>
      </c>
      <c r="G379" s="310">
        <v>609</v>
      </c>
      <c r="H379" s="1229"/>
      <c r="I379" s="1230"/>
      <c r="J379" s="265" t="s">
        <v>221</v>
      </c>
      <c r="K379" s="191" t="s">
        <v>149</v>
      </c>
      <c r="L379" s="1061" t="s">
        <v>922</v>
      </c>
      <c r="M379" s="965" t="s">
        <v>922</v>
      </c>
    </row>
    <row r="380" spans="1:13">
      <c r="A380" s="12" t="s">
        <v>743</v>
      </c>
      <c r="B380" s="12"/>
      <c r="C380" s="12"/>
      <c r="D380" s="12"/>
      <c r="E380" s="206" t="s">
        <v>259</v>
      </c>
      <c r="F380" s="207" t="s">
        <v>906</v>
      </c>
      <c r="G380" s="262">
        <v>507</v>
      </c>
      <c r="H380" s="1229"/>
      <c r="I380" s="1230"/>
      <c r="J380" s="265">
        <v>4000</v>
      </c>
      <c r="K380" s="191" t="s">
        <v>149</v>
      </c>
      <c r="L380" s="1061" t="s">
        <v>922</v>
      </c>
      <c r="M380" s="965" t="s">
        <v>922</v>
      </c>
    </row>
    <row r="381" spans="1:13">
      <c r="A381" s="12" t="s">
        <v>260</v>
      </c>
      <c r="B381" s="12"/>
      <c r="C381" s="12"/>
      <c r="D381" s="12"/>
      <c r="E381" s="210" t="s">
        <v>654</v>
      </c>
      <c r="F381" s="207" t="s">
        <v>148</v>
      </c>
      <c r="G381" s="262">
        <v>0</v>
      </c>
      <c r="H381" s="1229"/>
      <c r="I381" s="1230"/>
      <c r="J381" s="265" t="s">
        <v>221</v>
      </c>
      <c r="K381" s="191" t="s">
        <v>149</v>
      </c>
      <c r="L381" s="1061" t="s">
        <v>922</v>
      </c>
      <c r="M381" s="965" t="s">
        <v>922</v>
      </c>
    </row>
    <row r="382" spans="1:13">
      <c r="A382" s="12" t="s">
        <v>261</v>
      </c>
      <c r="B382" s="12"/>
      <c r="C382" s="12"/>
      <c r="D382" s="12"/>
      <c r="E382" s="206" t="s">
        <v>262</v>
      </c>
      <c r="F382" s="207" t="s">
        <v>263</v>
      </c>
      <c r="G382" s="310">
        <v>0</v>
      </c>
      <c r="H382" s="1231"/>
      <c r="I382" s="1232"/>
      <c r="J382" s="265" t="s">
        <v>221</v>
      </c>
      <c r="K382" s="191" t="s">
        <v>149</v>
      </c>
      <c r="L382" s="1061" t="s">
        <v>922</v>
      </c>
      <c r="M382" s="965" t="s">
        <v>922</v>
      </c>
    </row>
    <row r="383" spans="1:13" ht="26.25" customHeight="1">
      <c r="A383" s="1147" t="s">
        <v>702</v>
      </c>
      <c r="B383" s="1147"/>
      <c r="C383" s="1147"/>
      <c r="D383" s="1181"/>
      <c r="E383" s="210" t="s">
        <v>654</v>
      </c>
      <c r="F383" s="207" t="s">
        <v>271</v>
      </c>
      <c r="G383" s="311">
        <v>1</v>
      </c>
      <c r="H383" s="282">
        <v>1</v>
      </c>
      <c r="I383" s="282"/>
      <c r="J383" s="282">
        <v>1</v>
      </c>
      <c r="K383" s="191" t="s">
        <v>149</v>
      </c>
      <c r="L383" s="1061" t="s">
        <v>922</v>
      </c>
      <c r="M383" s="965" t="s">
        <v>922</v>
      </c>
    </row>
    <row r="384" spans="1:13">
      <c r="A384" s="152"/>
      <c r="B384" s="152"/>
      <c r="C384" s="152"/>
      <c r="D384" s="94"/>
      <c r="E384" s="257" t="s">
        <v>825</v>
      </c>
      <c r="F384" s="256"/>
      <c r="G384" s="312"/>
      <c r="H384" s="261"/>
      <c r="I384" s="261"/>
      <c r="J384" s="313"/>
      <c r="K384" s="247"/>
      <c r="L384" s="1062"/>
    </row>
    <row r="385" spans="1:13">
      <c r="A385" s="21"/>
      <c r="B385" s="13"/>
      <c r="C385" s="13"/>
      <c r="D385" s="13"/>
      <c r="E385" s="29"/>
      <c r="F385" s="35"/>
      <c r="G385" s="218"/>
      <c r="H385" s="39"/>
      <c r="I385" s="39"/>
      <c r="J385" s="39"/>
      <c r="K385" s="173"/>
      <c r="L385" s="1062"/>
    </row>
    <row r="386" spans="1:13">
      <c r="A386" s="21" t="s">
        <v>264</v>
      </c>
      <c r="B386" s="13"/>
      <c r="C386" s="13"/>
      <c r="D386" s="13"/>
      <c r="E386" s="29"/>
      <c r="F386" s="35"/>
      <c r="G386" s="218"/>
      <c r="H386" s="39"/>
      <c r="I386" s="39"/>
      <c r="J386" s="39"/>
      <c r="K386" s="173"/>
      <c r="L386" s="1062"/>
    </row>
    <row r="387" spans="1:13">
      <c r="A387" s="12" t="s">
        <v>265</v>
      </c>
      <c r="B387" s="33"/>
      <c r="C387" s="33"/>
      <c r="D387" s="33"/>
      <c r="E387" s="309"/>
      <c r="F387" s="207" t="s">
        <v>906</v>
      </c>
      <c r="G387" s="262">
        <v>507</v>
      </c>
      <c r="H387" s="209">
        <v>250</v>
      </c>
      <c r="I387" s="210">
        <v>2</v>
      </c>
      <c r="J387" s="265">
        <v>500</v>
      </c>
      <c r="K387" s="191">
        <v>1</v>
      </c>
      <c r="L387" s="993"/>
      <c r="M387" s="965">
        <f>K387*L387</f>
        <v>0</v>
      </c>
    </row>
    <row r="388" spans="1:13">
      <c r="A388" s="12" t="s">
        <v>266</v>
      </c>
      <c r="B388" s="33"/>
      <c r="C388" s="33"/>
      <c r="D388" s="33"/>
      <c r="E388" s="309"/>
      <c r="F388" s="207" t="s">
        <v>906</v>
      </c>
      <c r="G388" s="262">
        <v>507</v>
      </c>
      <c r="H388" s="209">
        <v>500</v>
      </c>
      <c r="I388" s="210">
        <v>2</v>
      </c>
      <c r="J388" s="265">
        <v>500</v>
      </c>
      <c r="K388" s="191">
        <v>1</v>
      </c>
      <c r="L388" s="993"/>
      <c r="M388" s="965">
        <f>K388*L388</f>
        <v>0</v>
      </c>
    </row>
    <row r="389" spans="1:13">
      <c r="A389" s="12" t="s">
        <v>267</v>
      </c>
      <c r="B389" s="33"/>
      <c r="C389" s="33"/>
      <c r="D389" s="33"/>
      <c r="E389" s="286" t="s">
        <v>268</v>
      </c>
      <c r="F389" s="207" t="s">
        <v>906</v>
      </c>
      <c r="G389" s="262"/>
      <c r="H389" s="209">
        <v>250</v>
      </c>
      <c r="I389" s="210"/>
      <c r="J389" s="265">
        <v>500</v>
      </c>
      <c r="K389" s="191" t="s">
        <v>149</v>
      </c>
      <c r="L389" s="1061" t="s">
        <v>922</v>
      </c>
      <c r="M389" s="965" t="s">
        <v>922</v>
      </c>
    </row>
    <row r="390" spans="1:13" ht="60.75" customHeight="1">
      <c r="A390" s="1113" t="s">
        <v>779</v>
      </c>
      <c r="B390" s="1113"/>
      <c r="C390" s="1113"/>
      <c r="D390" s="1114"/>
      <c r="E390" s="309"/>
      <c r="F390" s="207" t="s">
        <v>148</v>
      </c>
      <c r="G390" s="314"/>
      <c r="H390" s="282" t="s">
        <v>270</v>
      </c>
      <c r="I390" s="267"/>
      <c r="J390" s="282" t="s">
        <v>822</v>
      </c>
      <c r="K390" s="191" t="s">
        <v>149</v>
      </c>
      <c r="L390" s="1061" t="s">
        <v>922</v>
      </c>
      <c r="M390" s="965" t="s">
        <v>922</v>
      </c>
    </row>
    <row r="391" spans="1:13" ht="27.75" customHeight="1">
      <c r="A391" s="1113" t="s">
        <v>780</v>
      </c>
      <c r="B391" s="1113"/>
      <c r="C391" s="1113"/>
      <c r="D391" s="1114"/>
      <c r="E391" s="309"/>
      <c r="F391" s="207" t="s">
        <v>924</v>
      </c>
      <c r="G391" s="314"/>
      <c r="H391" s="282" t="s">
        <v>821</v>
      </c>
      <c r="I391" s="267"/>
      <c r="J391" s="282" t="s">
        <v>819</v>
      </c>
      <c r="K391" s="191" t="s">
        <v>149</v>
      </c>
      <c r="L391" s="1061" t="s">
        <v>922</v>
      </c>
      <c r="M391" s="965" t="s">
        <v>922</v>
      </c>
    </row>
    <row r="392" spans="1:13" ht="42" customHeight="1">
      <c r="A392" s="1129" t="s">
        <v>701</v>
      </c>
      <c r="B392" s="1130"/>
      <c r="C392" s="1130"/>
      <c r="D392" s="1131"/>
      <c r="E392" s="309"/>
      <c r="F392" s="207" t="s">
        <v>148</v>
      </c>
      <c r="G392" s="314"/>
      <c r="H392" s="282" t="s">
        <v>270</v>
      </c>
      <c r="I392" s="267"/>
      <c r="J392" s="282" t="s">
        <v>822</v>
      </c>
      <c r="K392" s="191" t="s">
        <v>149</v>
      </c>
      <c r="L392" s="1061" t="s">
        <v>922</v>
      </c>
      <c r="M392" s="965" t="s">
        <v>922</v>
      </c>
    </row>
    <row r="393" spans="1:13">
      <c r="A393" s="12" t="s">
        <v>648</v>
      </c>
      <c r="B393" s="33"/>
      <c r="C393" s="33"/>
      <c r="D393" s="33"/>
      <c r="E393" s="182" t="s">
        <v>816</v>
      </c>
      <c r="F393" s="193"/>
      <c r="G393" s="315"/>
      <c r="H393" s="39"/>
      <c r="I393" s="39"/>
      <c r="J393" s="39"/>
      <c r="K393" s="173"/>
      <c r="L393" s="1062"/>
    </row>
    <row r="394" spans="1:13">
      <c r="A394" s="12"/>
      <c r="B394" s="33"/>
      <c r="C394" s="33"/>
      <c r="D394" s="33"/>
      <c r="E394" s="182" t="s">
        <v>818</v>
      </c>
      <c r="F394" s="193"/>
      <c r="G394" s="315"/>
      <c r="H394" s="39"/>
      <c r="I394" s="39"/>
      <c r="J394" s="39"/>
      <c r="K394" s="173"/>
      <c r="L394" s="1062"/>
    </row>
    <row r="395" spans="1:13">
      <c r="A395" s="12" t="s">
        <v>603</v>
      </c>
      <c r="B395" s="33"/>
      <c r="C395" s="33"/>
      <c r="D395" s="33"/>
      <c r="E395" s="316"/>
      <c r="F395" s="256"/>
      <c r="G395" s="317"/>
      <c r="H395" s="249"/>
      <c r="I395" s="249"/>
      <c r="J395" s="249"/>
      <c r="K395" s="34"/>
      <c r="L395" s="1062"/>
    </row>
    <row r="396" spans="1:13" ht="26.1" customHeight="1">
      <c r="A396" s="1129" t="s">
        <v>700</v>
      </c>
      <c r="B396" s="1130"/>
      <c r="C396" s="1130"/>
      <c r="D396" s="1131"/>
      <c r="E396" s="309"/>
      <c r="F396" s="207" t="s">
        <v>906</v>
      </c>
      <c r="G396" s="314"/>
      <c r="H396" s="282" t="s">
        <v>343</v>
      </c>
      <c r="I396" s="267"/>
      <c r="J396" s="282" t="s">
        <v>820</v>
      </c>
      <c r="K396" s="191" t="s">
        <v>149</v>
      </c>
      <c r="L396" s="1061" t="s">
        <v>922</v>
      </c>
      <c r="M396" s="965" t="s">
        <v>922</v>
      </c>
    </row>
    <row r="397" spans="1:13">
      <c r="A397" s="12" t="s">
        <v>826</v>
      </c>
      <c r="B397" s="12"/>
      <c r="C397" s="12"/>
      <c r="D397" s="12"/>
      <c r="E397" s="309" t="s">
        <v>257</v>
      </c>
      <c r="F397" s="207" t="s">
        <v>906</v>
      </c>
      <c r="G397" s="262">
        <v>507</v>
      </c>
      <c r="H397" s="318" t="s">
        <v>654</v>
      </c>
      <c r="I397" s="210"/>
      <c r="J397" s="265" t="s">
        <v>817</v>
      </c>
      <c r="K397" s="191">
        <v>3</v>
      </c>
      <c r="L397" s="993"/>
      <c r="M397" s="965">
        <f>K397*L397</f>
        <v>0</v>
      </c>
    </row>
    <row r="398" spans="1:13">
      <c r="A398" s="13"/>
      <c r="B398" s="13"/>
      <c r="C398" s="13"/>
      <c r="D398" s="13"/>
      <c r="E398" s="193" t="s">
        <v>269</v>
      </c>
      <c r="F398" s="193"/>
      <c r="G398" s="269"/>
      <c r="H398" s="270"/>
      <c r="I398" s="270"/>
      <c r="J398" s="270"/>
      <c r="K398" s="271"/>
      <c r="L398" s="1062"/>
    </row>
    <row r="399" spans="1:13">
      <c r="A399" s="13"/>
      <c r="B399" s="13"/>
      <c r="C399" s="13"/>
      <c r="D399" s="13"/>
      <c r="E399" s="193" t="s">
        <v>925</v>
      </c>
      <c r="G399" s="232"/>
      <c r="H399" s="249"/>
      <c r="I399" s="249"/>
      <c r="J399" s="249"/>
      <c r="K399" s="34"/>
      <c r="L399" s="1062"/>
    </row>
    <row r="400" spans="1:13">
      <c r="A400" s="13"/>
      <c r="B400" s="13"/>
      <c r="C400" s="13"/>
      <c r="D400" s="13"/>
      <c r="E400" s="29"/>
      <c r="F400" s="256"/>
      <c r="G400" s="232"/>
      <c r="H400" s="249"/>
      <c r="I400" s="249"/>
      <c r="J400" s="249"/>
      <c r="K400" s="34"/>
      <c r="L400" s="1062"/>
    </row>
    <row r="401" spans="1:13">
      <c r="A401" s="32" t="s">
        <v>926</v>
      </c>
      <c r="B401" s="197"/>
      <c r="C401" s="197"/>
      <c r="D401" s="197"/>
      <c r="E401" s="198"/>
      <c r="F401" s="83"/>
      <c r="G401" s="319"/>
      <c r="H401" s="85"/>
      <c r="I401" s="85"/>
      <c r="J401" s="85"/>
      <c r="K401" s="201"/>
      <c r="L401" s="1062"/>
    </row>
    <row r="402" spans="1:13" ht="15" customHeight="1">
      <c r="A402" s="32" t="s">
        <v>927</v>
      </c>
      <c r="B402" s="197"/>
      <c r="C402" s="197"/>
      <c r="D402" s="197"/>
      <c r="E402" s="198"/>
      <c r="F402" s="203"/>
      <c r="G402" s="204"/>
      <c r="H402" s="320"/>
      <c r="I402" s="320"/>
      <c r="J402" s="320"/>
      <c r="K402" s="205"/>
      <c r="L402" s="1062"/>
    </row>
    <row r="403" spans="1:13">
      <c r="A403" s="32" t="s">
        <v>928</v>
      </c>
      <c r="B403" s="197"/>
      <c r="C403" s="197"/>
      <c r="D403" s="197"/>
      <c r="E403" s="198"/>
      <c r="F403" s="203"/>
      <c r="G403" s="204"/>
      <c r="H403" s="320"/>
      <c r="I403" s="320"/>
      <c r="J403" s="320"/>
      <c r="K403" s="205"/>
      <c r="L403" s="1062"/>
    </row>
    <row r="404" spans="1:13">
      <c r="A404" s="1148" t="s">
        <v>929</v>
      </c>
      <c r="B404" s="1148"/>
      <c r="C404" s="1148"/>
      <c r="D404" s="1148"/>
      <c r="E404" s="1148"/>
      <c r="F404" s="1148"/>
      <c r="G404" s="1148"/>
      <c r="H404" s="1148"/>
      <c r="I404" s="1148"/>
      <c r="J404" s="1148"/>
      <c r="K404" s="1148"/>
      <c r="L404" s="1062"/>
    </row>
    <row r="405" spans="1:13">
      <c r="A405" s="84"/>
      <c r="B405" s="197"/>
      <c r="C405" s="197"/>
      <c r="D405" s="197"/>
      <c r="E405" s="198"/>
      <c r="F405" s="203"/>
      <c r="G405" s="204"/>
      <c r="H405" s="320"/>
      <c r="I405" s="320"/>
      <c r="J405" s="320"/>
      <c r="K405" s="205"/>
      <c r="L405" s="1062"/>
    </row>
    <row r="406" spans="1:13">
      <c r="A406" s="32" t="s">
        <v>930</v>
      </c>
      <c r="B406" s="197"/>
      <c r="C406" s="197"/>
      <c r="D406" s="197"/>
      <c r="E406" s="198"/>
      <c r="F406" s="203"/>
      <c r="G406" s="204"/>
      <c r="H406" s="320"/>
      <c r="I406" s="320"/>
      <c r="J406" s="320"/>
      <c r="K406" s="205"/>
      <c r="L406" s="1062"/>
    </row>
    <row r="407" spans="1:13">
      <c r="A407" s="12" t="s">
        <v>931</v>
      </c>
      <c r="B407" s="197"/>
      <c r="C407" s="197"/>
      <c r="D407" s="197"/>
      <c r="E407" s="309" t="s">
        <v>932</v>
      </c>
      <c r="F407" s="207" t="s">
        <v>906</v>
      </c>
      <c r="G407" s="212">
        <v>70142</v>
      </c>
      <c r="H407" s="1105" t="s">
        <v>646</v>
      </c>
      <c r="I407" s="1106"/>
      <c r="J407" s="209">
        <v>5000</v>
      </c>
      <c r="K407" s="191">
        <v>2</v>
      </c>
      <c r="L407" s="993"/>
      <c r="M407" s="965">
        <f t="shared" ref="M407:M413" si="4">K407*L407</f>
        <v>0</v>
      </c>
    </row>
    <row r="408" spans="1:13">
      <c r="A408" s="12" t="s">
        <v>933</v>
      </c>
      <c r="B408" s="197"/>
      <c r="C408" s="197"/>
      <c r="D408" s="197"/>
      <c r="E408" s="309" t="s">
        <v>934</v>
      </c>
      <c r="F408" s="207" t="s">
        <v>906</v>
      </c>
      <c r="G408" s="212">
        <v>70142</v>
      </c>
      <c r="H408" s="1105" t="s">
        <v>646</v>
      </c>
      <c r="I408" s="1106"/>
      <c r="J408" s="209">
        <v>5000</v>
      </c>
      <c r="K408" s="191">
        <v>2</v>
      </c>
      <c r="L408" s="993"/>
      <c r="M408" s="965">
        <f t="shared" si="4"/>
        <v>0</v>
      </c>
    </row>
    <row r="409" spans="1:13">
      <c r="A409" s="12" t="s">
        <v>45</v>
      </c>
      <c r="B409" s="197"/>
      <c r="C409" s="197"/>
      <c r="D409" s="197"/>
      <c r="E409" s="309" t="s">
        <v>935</v>
      </c>
      <c r="F409" s="207" t="s">
        <v>906</v>
      </c>
      <c r="G409" s="212">
        <v>70142</v>
      </c>
      <c r="H409" s="1105" t="s">
        <v>646</v>
      </c>
      <c r="I409" s="1106"/>
      <c r="J409" s="209">
        <v>5000</v>
      </c>
      <c r="K409" s="191">
        <v>2</v>
      </c>
      <c r="L409" s="993"/>
      <c r="M409" s="965">
        <f t="shared" si="4"/>
        <v>0</v>
      </c>
    </row>
    <row r="410" spans="1:13">
      <c r="A410" s="12" t="s">
        <v>47</v>
      </c>
      <c r="B410" s="197"/>
      <c r="C410" s="197"/>
      <c r="D410" s="197"/>
      <c r="E410" s="309" t="s">
        <v>936</v>
      </c>
      <c r="F410" s="207" t="s">
        <v>906</v>
      </c>
      <c r="G410" s="212">
        <v>70142</v>
      </c>
      <c r="H410" s="1105" t="s">
        <v>646</v>
      </c>
      <c r="I410" s="1106"/>
      <c r="J410" s="209">
        <v>5000</v>
      </c>
      <c r="K410" s="191">
        <v>2</v>
      </c>
      <c r="L410" s="993"/>
      <c r="M410" s="965">
        <f t="shared" si="4"/>
        <v>0</v>
      </c>
    </row>
    <row r="411" spans="1:13">
      <c r="A411" s="12" t="s">
        <v>937</v>
      </c>
      <c r="B411" s="197"/>
      <c r="C411" s="197"/>
      <c r="D411" s="197"/>
      <c r="E411" s="309" t="s">
        <v>938</v>
      </c>
      <c r="F411" s="207" t="s">
        <v>906</v>
      </c>
      <c r="G411" s="212">
        <v>70142</v>
      </c>
      <c r="H411" s="1105" t="s">
        <v>646</v>
      </c>
      <c r="I411" s="1106"/>
      <c r="J411" s="209">
        <v>10000</v>
      </c>
      <c r="K411" s="191">
        <v>1</v>
      </c>
      <c r="L411" s="993"/>
      <c r="M411" s="965">
        <f t="shared" si="4"/>
        <v>0</v>
      </c>
    </row>
    <row r="412" spans="1:13" ht="27.75" customHeight="1">
      <c r="A412" s="1147" t="s">
        <v>939</v>
      </c>
      <c r="B412" s="1147"/>
      <c r="C412" s="1147"/>
      <c r="D412" s="1181"/>
      <c r="E412" s="309" t="s">
        <v>940</v>
      </c>
      <c r="F412" s="207" t="s">
        <v>906</v>
      </c>
      <c r="G412" s="212">
        <v>70142</v>
      </c>
      <c r="H412" s="1105" t="s">
        <v>646</v>
      </c>
      <c r="I412" s="1106"/>
      <c r="J412" s="209">
        <v>10000</v>
      </c>
      <c r="K412" s="191">
        <v>1</v>
      </c>
      <c r="L412" s="993"/>
      <c r="M412" s="965">
        <f t="shared" si="4"/>
        <v>0</v>
      </c>
    </row>
    <row r="413" spans="1:13">
      <c r="A413" s="12" t="s">
        <v>941</v>
      </c>
      <c r="B413" s="197"/>
      <c r="C413" s="197"/>
      <c r="D413" s="197"/>
      <c r="E413" s="309" t="s">
        <v>942</v>
      </c>
      <c r="F413" s="291" t="s">
        <v>271</v>
      </c>
      <c r="G413" s="212">
        <v>1</v>
      </c>
      <c r="H413" s="1105" t="s">
        <v>646</v>
      </c>
      <c r="I413" s="1106"/>
      <c r="J413" s="209">
        <v>10000</v>
      </c>
      <c r="K413" s="191">
        <v>1</v>
      </c>
      <c r="L413" s="993"/>
      <c r="M413" s="965">
        <f t="shared" si="4"/>
        <v>0</v>
      </c>
    </row>
    <row r="414" spans="1:13" ht="9.75" customHeight="1">
      <c r="A414" s="82"/>
      <c r="B414" s="197"/>
      <c r="C414" s="197"/>
      <c r="D414" s="197"/>
      <c r="E414" s="198"/>
      <c r="F414" s="83"/>
      <c r="G414" s="321"/>
      <c r="H414" s="322"/>
      <c r="I414" s="322"/>
      <c r="J414" s="85"/>
      <c r="K414" s="323"/>
      <c r="L414" s="1062"/>
    </row>
    <row r="415" spans="1:13">
      <c r="A415" s="32" t="s">
        <v>943</v>
      </c>
      <c r="B415" s="197"/>
      <c r="C415" s="197"/>
      <c r="D415" s="197"/>
      <c r="E415" s="198"/>
      <c r="F415" s="203"/>
      <c r="G415" s="204"/>
      <c r="H415" s="320"/>
      <c r="I415" s="320"/>
      <c r="J415" s="320"/>
      <c r="K415" s="205"/>
      <c r="L415" s="1062"/>
    </row>
    <row r="416" spans="1:13">
      <c r="A416" s="32" t="s">
        <v>944</v>
      </c>
      <c r="B416" s="197"/>
      <c r="C416" s="197"/>
      <c r="D416" s="197"/>
      <c r="E416" s="198"/>
      <c r="F416" s="203"/>
      <c r="G416" s="204"/>
      <c r="H416" s="320"/>
      <c r="I416" s="320"/>
      <c r="J416" s="320"/>
      <c r="K416" s="205"/>
      <c r="L416" s="1062"/>
    </row>
    <row r="417" spans="1:13">
      <c r="A417" s="1220" t="s">
        <v>945</v>
      </c>
      <c r="B417" s="1220"/>
      <c r="C417" s="1220"/>
      <c r="D417" s="1220"/>
      <c r="E417" s="1220"/>
      <c r="F417" s="1220"/>
      <c r="G417" s="1220"/>
      <c r="H417" s="1220"/>
      <c r="I417" s="1220"/>
      <c r="J417" s="1220"/>
      <c r="K417" s="1220"/>
      <c r="L417" s="1062"/>
    </row>
    <row r="418" spans="1:13">
      <c r="A418" s="84"/>
      <c r="B418" s="197"/>
      <c r="C418" s="197"/>
      <c r="D418" s="197"/>
      <c r="E418" s="198"/>
      <c r="F418" s="203"/>
      <c r="G418" s="204"/>
      <c r="H418" s="320"/>
      <c r="I418" s="320"/>
      <c r="J418" s="320"/>
      <c r="K418" s="205"/>
      <c r="L418" s="1062"/>
    </row>
    <row r="419" spans="1:13">
      <c r="A419" s="32" t="s">
        <v>946</v>
      </c>
      <c r="B419" s="197"/>
      <c r="C419" s="197"/>
      <c r="D419" s="197"/>
      <c r="E419" s="198"/>
      <c r="F419" s="203"/>
      <c r="G419" s="204"/>
      <c r="H419" s="320"/>
      <c r="I419" s="320"/>
      <c r="J419" s="320"/>
      <c r="K419" s="205"/>
      <c r="L419" s="1062"/>
    </row>
    <row r="420" spans="1:13">
      <c r="A420" s="12" t="s">
        <v>931</v>
      </c>
      <c r="B420" s="197"/>
      <c r="C420" s="197"/>
      <c r="D420" s="197"/>
      <c r="E420" s="309" t="s">
        <v>947</v>
      </c>
      <c r="F420" s="207" t="s">
        <v>906</v>
      </c>
      <c r="G420" s="212">
        <v>96798</v>
      </c>
      <c r="H420" s="1105"/>
      <c r="I420" s="1106"/>
      <c r="J420" s="209"/>
      <c r="K420" s="191">
        <v>2</v>
      </c>
      <c r="L420" s="993"/>
      <c r="M420" s="965">
        <f>K420*L420</f>
        <v>0</v>
      </c>
    </row>
    <row r="421" spans="1:13">
      <c r="A421" s="12" t="s">
        <v>45</v>
      </c>
      <c r="B421" s="197"/>
      <c r="C421" s="197"/>
      <c r="D421" s="197"/>
      <c r="E421" s="309" t="s">
        <v>948</v>
      </c>
      <c r="F421" s="207" t="s">
        <v>906</v>
      </c>
      <c r="G421" s="212">
        <v>96798</v>
      </c>
      <c r="H421" s="1105" t="s">
        <v>646</v>
      </c>
      <c r="I421" s="1106"/>
      <c r="J421" s="209">
        <v>8000</v>
      </c>
      <c r="K421" s="191">
        <v>2</v>
      </c>
      <c r="L421" s="993"/>
      <c r="M421" s="965">
        <f>K421*L421</f>
        <v>0</v>
      </c>
    </row>
    <row r="422" spans="1:13">
      <c r="A422" s="12" t="s">
        <v>949</v>
      </c>
      <c r="B422" s="197"/>
      <c r="C422" s="197"/>
      <c r="D422" s="197"/>
      <c r="E422" s="309" t="s">
        <v>950</v>
      </c>
      <c r="F422" s="207" t="s">
        <v>906</v>
      </c>
      <c r="G422" s="212">
        <v>96798</v>
      </c>
      <c r="H422" s="1105"/>
      <c r="I422" s="1106"/>
      <c r="J422" s="209"/>
      <c r="K422" s="191">
        <v>2</v>
      </c>
      <c r="L422" s="993"/>
      <c r="M422" s="965">
        <f>K422*L422</f>
        <v>0</v>
      </c>
    </row>
    <row r="423" spans="1:13">
      <c r="A423" s="12" t="s">
        <v>951</v>
      </c>
      <c r="B423" s="197"/>
      <c r="C423" s="197"/>
      <c r="D423" s="197"/>
      <c r="E423" s="309" t="s">
        <v>942</v>
      </c>
      <c r="F423" s="291" t="s">
        <v>271</v>
      </c>
      <c r="G423" s="212">
        <v>1</v>
      </c>
      <c r="H423" s="1105" t="s">
        <v>952</v>
      </c>
      <c r="I423" s="1106" t="s">
        <v>149</v>
      </c>
      <c r="J423" s="209" t="s">
        <v>953</v>
      </c>
      <c r="K423" s="191">
        <v>10</v>
      </c>
      <c r="L423" s="993"/>
      <c r="M423" s="965">
        <f>K423*L423</f>
        <v>0</v>
      </c>
    </row>
    <row r="424" spans="1:13">
      <c r="A424" s="12" t="s">
        <v>941</v>
      </c>
      <c r="B424" s="197"/>
      <c r="C424" s="197"/>
      <c r="D424" s="197"/>
      <c r="E424" s="309" t="s">
        <v>954</v>
      </c>
      <c r="F424" s="207" t="s">
        <v>906</v>
      </c>
      <c r="G424" s="212">
        <v>96798</v>
      </c>
      <c r="H424" s="1105" t="s">
        <v>646</v>
      </c>
      <c r="I424" s="1106"/>
      <c r="J424" s="209">
        <v>10000</v>
      </c>
      <c r="K424" s="191">
        <v>2</v>
      </c>
      <c r="L424" s="993"/>
      <c r="M424" s="965">
        <f>K424*L424</f>
        <v>0</v>
      </c>
    </row>
    <row r="425" spans="1:13">
      <c r="A425" s="86"/>
      <c r="B425" s="197"/>
      <c r="C425" s="197"/>
      <c r="D425" s="197"/>
      <c r="E425" s="324" t="s">
        <v>955</v>
      </c>
      <c r="F425" s="324"/>
      <c r="G425" s="325"/>
      <c r="H425" s="324"/>
      <c r="I425" s="326"/>
      <c r="J425" s="326"/>
      <c r="K425" s="327"/>
      <c r="L425" s="1062"/>
    </row>
    <row r="426" spans="1:13">
      <c r="A426" s="84"/>
      <c r="B426" s="197"/>
      <c r="C426" s="197"/>
      <c r="D426" s="197"/>
      <c r="E426" s="198"/>
      <c r="F426" s="328"/>
      <c r="G426" s="319"/>
      <c r="H426" s="85"/>
      <c r="I426" s="85"/>
      <c r="J426" s="85"/>
      <c r="K426" s="201"/>
      <c r="L426" s="1062"/>
    </row>
    <row r="427" spans="1:13">
      <c r="A427" s="1227" t="s">
        <v>956</v>
      </c>
      <c r="B427" s="1227"/>
      <c r="C427" s="1227"/>
      <c r="D427" s="1227"/>
      <c r="E427" s="1227"/>
      <c r="F427" s="1227"/>
      <c r="G427" s="1227"/>
      <c r="H427" s="1227"/>
      <c r="I427" s="1227"/>
      <c r="J427" s="1227"/>
      <c r="K427" s="205"/>
      <c r="L427" s="1062"/>
    </row>
    <row r="428" spans="1:13" ht="13.35" customHeight="1">
      <c r="A428" s="32" t="s">
        <v>957</v>
      </c>
      <c r="B428" s="329"/>
      <c r="C428" s="329"/>
      <c r="D428" s="329"/>
      <c r="E428" s="330"/>
      <c r="F428" s="331"/>
      <c r="G428" s="332"/>
      <c r="H428" s="333"/>
      <c r="I428" s="334"/>
      <c r="J428" s="335"/>
      <c r="K428" s="336"/>
      <c r="L428" s="1062"/>
    </row>
    <row r="429" spans="1:13" ht="13.35" customHeight="1">
      <c r="A429" s="12" t="s">
        <v>958</v>
      </c>
      <c r="B429" s="329"/>
      <c r="C429" s="329"/>
      <c r="D429" s="329"/>
      <c r="E429" s="330"/>
      <c r="F429" s="331"/>
      <c r="G429" s="332"/>
      <c r="H429" s="333"/>
      <c r="I429" s="334"/>
      <c r="J429" s="335"/>
      <c r="K429" s="336"/>
      <c r="L429" s="1062"/>
    </row>
    <row r="430" spans="1:13" ht="13.35" customHeight="1">
      <c r="A430" s="12" t="s">
        <v>959</v>
      </c>
      <c r="B430" s="329"/>
      <c r="C430" s="329"/>
      <c r="D430" s="329"/>
      <c r="E430" s="330"/>
      <c r="F430" s="331"/>
      <c r="G430" s="332"/>
      <c r="H430" s="333"/>
      <c r="I430" s="334"/>
      <c r="J430" s="335"/>
      <c r="K430" s="336"/>
      <c r="L430" s="1062"/>
    </row>
    <row r="431" spans="1:13" ht="13.35" customHeight="1">
      <c r="A431" s="337"/>
      <c r="B431" s="329"/>
      <c r="C431" s="329"/>
      <c r="D431" s="329"/>
      <c r="E431" s="330"/>
      <c r="F431" s="331"/>
      <c r="G431" s="332"/>
      <c r="H431" s="333"/>
      <c r="I431" s="334"/>
      <c r="J431" s="335"/>
      <c r="K431" s="336"/>
      <c r="L431" s="1062"/>
    </row>
    <row r="432" spans="1:13" ht="13.35" customHeight="1">
      <c r="A432" s="32" t="s">
        <v>960</v>
      </c>
      <c r="B432" s="329"/>
      <c r="C432" s="329"/>
      <c r="D432" s="329"/>
      <c r="E432" s="330"/>
      <c r="F432" s="331"/>
      <c r="G432" s="332"/>
      <c r="H432" s="333"/>
      <c r="I432" s="334"/>
      <c r="J432" s="335"/>
      <c r="K432" s="336"/>
      <c r="L432" s="1062"/>
    </row>
    <row r="433" spans="1:13" ht="13.35" customHeight="1">
      <c r="A433" s="12" t="s">
        <v>961</v>
      </c>
      <c r="B433" s="338"/>
      <c r="C433" s="338"/>
      <c r="D433" s="338"/>
      <c r="E433" s="339"/>
      <c r="F433" s="340"/>
      <c r="G433" s="341"/>
      <c r="H433" s="342"/>
      <c r="I433" s="343"/>
      <c r="J433" s="344"/>
      <c r="K433" s="345"/>
      <c r="L433" s="1062"/>
    </row>
    <row r="434" spans="1:13" ht="13.35" customHeight="1">
      <c r="A434" s="12" t="s">
        <v>962</v>
      </c>
      <c r="B434" s="346"/>
      <c r="C434" s="346"/>
      <c r="D434" s="338"/>
      <c r="E434" s="347" t="s">
        <v>963</v>
      </c>
      <c r="F434" s="207" t="s">
        <v>906</v>
      </c>
      <c r="G434" s="348"/>
      <c r="H434" s="349"/>
      <c r="I434" s="350"/>
      <c r="J434" s="351"/>
      <c r="K434" s="191" t="s">
        <v>149</v>
      </c>
      <c r="L434" s="1061" t="s">
        <v>922</v>
      </c>
      <c r="M434" s="965" t="s">
        <v>922</v>
      </c>
    </row>
    <row r="435" spans="1:13" ht="13.35" customHeight="1">
      <c r="A435" s="12" t="s">
        <v>964</v>
      </c>
      <c r="B435" s="346"/>
      <c r="C435" s="346"/>
      <c r="D435" s="338"/>
      <c r="E435" s="339"/>
      <c r="F435" s="352"/>
      <c r="G435" s="353"/>
      <c r="H435" s="354"/>
      <c r="I435" s="355"/>
      <c r="J435" s="356"/>
      <c r="K435" s="357"/>
      <c r="L435" s="1062"/>
    </row>
    <row r="436" spans="1:13" ht="13.35" customHeight="1">
      <c r="A436" s="12" t="s">
        <v>965</v>
      </c>
      <c r="B436" s="346"/>
      <c r="C436" s="346"/>
      <c r="D436" s="338"/>
      <c r="E436" s="347" t="s">
        <v>966</v>
      </c>
      <c r="F436" s="207" t="s">
        <v>906</v>
      </c>
      <c r="G436" s="348"/>
      <c r="H436" s="349"/>
      <c r="I436" s="350"/>
      <c r="J436" s="351"/>
      <c r="K436" s="191" t="s">
        <v>149</v>
      </c>
      <c r="L436" s="1061" t="s">
        <v>922</v>
      </c>
      <c r="M436" s="965" t="s">
        <v>922</v>
      </c>
    </row>
    <row r="437" spans="1:13" ht="13.35" customHeight="1">
      <c r="A437" s="12" t="s">
        <v>967</v>
      </c>
      <c r="B437" s="346"/>
      <c r="C437" s="346"/>
      <c r="D437" s="338"/>
      <c r="E437" s="347" t="s">
        <v>968</v>
      </c>
      <c r="F437" s="207" t="s">
        <v>906</v>
      </c>
      <c r="G437" s="348"/>
      <c r="H437" s="349"/>
      <c r="I437" s="350"/>
      <c r="J437" s="351"/>
      <c r="K437" s="191" t="s">
        <v>149</v>
      </c>
      <c r="L437" s="1061" t="s">
        <v>922</v>
      </c>
      <c r="M437" s="965" t="s">
        <v>922</v>
      </c>
    </row>
    <row r="438" spans="1:13" ht="13.35" customHeight="1">
      <c r="A438" s="12" t="s">
        <v>969</v>
      </c>
      <c r="B438" s="346"/>
      <c r="C438" s="346"/>
      <c r="D438" s="338"/>
      <c r="E438" s="347" t="s">
        <v>268</v>
      </c>
      <c r="F438" s="207" t="s">
        <v>906</v>
      </c>
      <c r="G438" s="348"/>
      <c r="H438" s="349"/>
      <c r="I438" s="350"/>
      <c r="J438" s="358"/>
      <c r="K438" s="191" t="s">
        <v>149</v>
      </c>
      <c r="L438" s="1061" t="s">
        <v>922</v>
      </c>
      <c r="M438" s="965" t="s">
        <v>922</v>
      </c>
    </row>
    <row r="439" spans="1:13" ht="13.35" customHeight="1">
      <c r="A439" s="12"/>
      <c r="B439" s="346"/>
      <c r="C439" s="346"/>
      <c r="D439" s="338"/>
      <c r="E439" s="339"/>
      <c r="F439" s="340"/>
      <c r="G439" s="341"/>
      <c r="H439" s="342"/>
      <c r="I439" s="343"/>
      <c r="J439" s="344"/>
      <c r="K439" s="359"/>
      <c r="L439" s="1062"/>
    </row>
    <row r="440" spans="1:13" ht="13.35" customHeight="1">
      <c r="A440" s="12" t="s">
        <v>970</v>
      </c>
      <c r="B440" s="346"/>
      <c r="C440" s="346"/>
      <c r="D440" s="338"/>
      <c r="E440" s="339"/>
      <c r="F440" s="340"/>
      <c r="G440" s="341"/>
      <c r="H440" s="360"/>
      <c r="I440" s="361"/>
      <c r="J440" s="362"/>
      <c r="K440" s="363"/>
      <c r="L440" s="1062"/>
    </row>
    <row r="441" spans="1:13" ht="13.35" customHeight="1">
      <c r="A441" s="12" t="s">
        <v>971</v>
      </c>
      <c r="B441" s="346"/>
      <c r="C441" s="346"/>
      <c r="D441" s="338"/>
      <c r="E441" s="347"/>
      <c r="F441" s="207" t="s">
        <v>906</v>
      </c>
      <c r="G441" s="348"/>
      <c r="H441" s="349"/>
      <c r="I441" s="350"/>
      <c r="J441" s="351"/>
      <c r="K441" s="191" t="s">
        <v>149</v>
      </c>
      <c r="L441" s="1061" t="s">
        <v>922</v>
      </c>
      <c r="M441" s="965" t="s">
        <v>922</v>
      </c>
    </row>
    <row r="442" spans="1:13" ht="13.35" customHeight="1">
      <c r="A442" s="12" t="s">
        <v>965</v>
      </c>
      <c r="B442" s="346"/>
      <c r="C442" s="346"/>
      <c r="D442" s="338"/>
      <c r="E442" s="347" t="s">
        <v>966</v>
      </c>
      <c r="F442" s="207" t="s">
        <v>906</v>
      </c>
      <c r="G442" s="348"/>
      <c r="H442" s="349"/>
      <c r="I442" s="350"/>
      <c r="J442" s="351"/>
      <c r="K442" s="191" t="s">
        <v>149</v>
      </c>
      <c r="L442" s="1061" t="s">
        <v>922</v>
      </c>
      <c r="M442" s="965" t="s">
        <v>922</v>
      </c>
    </row>
    <row r="443" spans="1:13" ht="13.35" customHeight="1">
      <c r="A443" s="12" t="s">
        <v>972</v>
      </c>
      <c r="B443" s="346"/>
      <c r="C443" s="346"/>
      <c r="D443" s="338"/>
      <c r="E443" s="347" t="s">
        <v>973</v>
      </c>
      <c r="F443" s="207" t="s">
        <v>906</v>
      </c>
      <c r="G443" s="348"/>
      <c r="H443" s="349"/>
      <c r="I443" s="350"/>
      <c r="J443" s="351"/>
      <c r="K443" s="191" t="s">
        <v>149</v>
      </c>
      <c r="L443" s="1061" t="s">
        <v>922</v>
      </c>
      <c r="M443" s="965" t="s">
        <v>922</v>
      </c>
    </row>
    <row r="444" spans="1:13" ht="13.35" customHeight="1">
      <c r="A444" s="364"/>
      <c r="B444" s="346"/>
      <c r="C444" s="338"/>
      <c r="D444" s="338"/>
      <c r="E444" s="339"/>
      <c r="F444" s="340"/>
      <c r="G444" s="365"/>
      <c r="H444" s="360"/>
      <c r="I444" s="361"/>
      <c r="J444" s="362"/>
      <c r="K444" s="363"/>
      <c r="L444" s="1062"/>
    </row>
    <row r="445" spans="1:13" ht="13.35" customHeight="1">
      <c r="A445" s="32" t="s">
        <v>974</v>
      </c>
      <c r="B445" s="338"/>
      <c r="C445" s="338"/>
      <c r="D445" s="338"/>
      <c r="E445" s="339"/>
      <c r="F445" s="366"/>
      <c r="G445" s="367"/>
      <c r="H445" s="329"/>
      <c r="I445" s="368"/>
      <c r="J445" s="369"/>
      <c r="K445" s="370"/>
      <c r="L445" s="1062"/>
    </row>
    <row r="446" spans="1:13" ht="13.35" customHeight="1">
      <c r="A446" s="12" t="s">
        <v>975</v>
      </c>
      <c r="B446" s="338"/>
      <c r="C446" s="338"/>
      <c r="D446" s="338"/>
      <c r="E446" s="347" t="s">
        <v>976</v>
      </c>
      <c r="F446" s="207" t="s">
        <v>906</v>
      </c>
      <c r="G446" s="348"/>
      <c r="H446" s="349"/>
      <c r="I446" s="350"/>
      <c r="J446" s="351"/>
      <c r="K446" s="191" t="s">
        <v>149</v>
      </c>
      <c r="L446" s="1061" t="s">
        <v>922</v>
      </c>
      <c r="M446" s="965" t="s">
        <v>922</v>
      </c>
    </row>
    <row r="447" spans="1:13" ht="13.35" customHeight="1">
      <c r="A447" s="12" t="s">
        <v>977</v>
      </c>
      <c r="B447" s="338"/>
      <c r="C447" s="338"/>
      <c r="D447" s="338"/>
      <c r="E447" s="347" t="s">
        <v>268</v>
      </c>
      <c r="F447" s="207" t="s">
        <v>906</v>
      </c>
      <c r="G447" s="348"/>
      <c r="H447" s="349"/>
      <c r="I447" s="350"/>
      <c r="J447" s="349" t="s">
        <v>978</v>
      </c>
      <c r="K447" s="191" t="s">
        <v>149</v>
      </c>
      <c r="L447" s="1061" t="s">
        <v>922</v>
      </c>
      <c r="M447" s="965" t="s">
        <v>922</v>
      </c>
    </row>
    <row r="448" spans="1:13" ht="13.35" customHeight="1">
      <c r="A448" s="12" t="s">
        <v>979</v>
      </c>
      <c r="B448" s="338"/>
      <c r="C448" s="338"/>
      <c r="D448" s="338"/>
      <c r="E448" s="347"/>
      <c r="F448" s="207" t="s">
        <v>906</v>
      </c>
      <c r="G448" s="348"/>
      <c r="H448" s="349"/>
      <c r="I448" s="350"/>
      <c r="J448" s="349" t="s">
        <v>980</v>
      </c>
      <c r="K448" s="191" t="s">
        <v>149</v>
      </c>
      <c r="L448" s="1061" t="s">
        <v>922</v>
      </c>
      <c r="M448" s="965" t="s">
        <v>922</v>
      </c>
    </row>
    <row r="449" spans="1:13" ht="13.35" customHeight="1">
      <c r="A449" s="346"/>
      <c r="B449" s="338"/>
      <c r="C449" s="338"/>
      <c r="D449" s="338"/>
      <c r="E449" s="339"/>
      <c r="F449" s="371" t="s">
        <v>981</v>
      </c>
      <c r="G449" s="372"/>
      <c r="H449" s="342"/>
      <c r="I449" s="373"/>
      <c r="J449" s="344"/>
      <c r="K449" s="374"/>
      <c r="L449" s="1062"/>
    </row>
    <row r="450" spans="1:13" ht="15" thickBot="1">
      <c r="A450" s="82"/>
      <c r="B450" s="197"/>
      <c r="C450" s="197"/>
      <c r="D450" s="197"/>
      <c r="E450" s="202"/>
      <c r="F450" s="83"/>
      <c r="G450" s="319"/>
      <c r="H450" s="85"/>
      <c r="I450" s="1103" t="s">
        <v>249</v>
      </c>
      <c r="J450" s="1103"/>
      <c r="K450" s="1103"/>
      <c r="L450" s="1216">
        <f>SUM(M374:M448)</f>
        <v>0</v>
      </c>
      <c r="M450" s="1216"/>
    </row>
    <row r="451" spans="1:13">
      <c r="A451" s="82"/>
      <c r="B451" s="197"/>
      <c r="C451" s="197"/>
      <c r="D451" s="197"/>
      <c r="E451" s="202"/>
      <c r="F451" s="83"/>
      <c r="G451" s="319"/>
      <c r="H451" s="85"/>
      <c r="I451" s="322"/>
      <c r="J451" s="85"/>
      <c r="K451" s="21"/>
      <c r="L451" s="1064"/>
      <c r="M451" s="307"/>
    </row>
    <row r="452" spans="1:13">
      <c r="A452" s="32" t="s">
        <v>982</v>
      </c>
      <c r="B452" s="197"/>
      <c r="C452" s="197"/>
      <c r="D452" s="197"/>
      <c r="E452" s="198"/>
      <c r="F452" s="203"/>
      <c r="G452" s="204"/>
      <c r="H452" s="320"/>
      <c r="I452" s="320"/>
      <c r="J452" s="320"/>
      <c r="K452" s="205"/>
      <c r="L452" s="1062"/>
    </row>
    <row r="453" spans="1:13">
      <c r="A453" s="32" t="s">
        <v>274</v>
      </c>
      <c r="B453" s="197"/>
      <c r="C453" s="197"/>
      <c r="D453" s="197"/>
      <c r="E453" s="198"/>
      <c r="F453" s="203"/>
      <c r="G453" s="204"/>
      <c r="H453" s="320"/>
      <c r="I453" s="320"/>
      <c r="J453" s="320"/>
      <c r="K453" s="205"/>
      <c r="L453" s="1062"/>
    </row>
    <row r="454" spans="1:13">
      <c r="A454" s="12" t="s">
        <v>983</v>
      </c>
      <c r="B454" s="197"/>
      <c r="C454" s="197"/>
      <c r="D454" s="197"/>
      <c r="E454" s="198"/>
      <c r="F454" s="203"/>
      <c r="G454" s="204"/>
      <c r="H454" s="320"/>
      <c r="I454" s="320"/>
      <c r="J454" s="320"/>
      <c r="K454" s="205"/>
      <c r="L454" s="1062"/>
    </row>
    <row r="455" spans="1:13">
      <c r="A455" s="84"/>
      <c r="B455" s="197"/>
      <c r="C455" s="197"/>
      <c r="D455" s="197"/>
      <c r="E455" s="198"/>
      <c r="F455" s="203"/>
      <c r="G455" s="204"/>
      <c r="H455" s="320"/>
      <c r="I455" s="320"/>
      <c r="J455" s="320"/>
      <c r="K455" s="205"/>
      <c r="L455" s="1062"/>
    </row>
    <row r="456" spans="1:13">
      <c r="A456" s="32" t="s">
        <v>278</v>
      </c>
      <c r="B456" s="197"/>
      <c r="C456" s="197"/>
      <c r="D456" s="197"/>
      <c r="E456" s="198"/>
      <c r="F456" s="203"/>
      <c r="G456" s="204"/>
      <c r="H456" s="320"/>
      <c r="I456" s="320"/>
      <c r="J456" s="320"/>
      <c r="K456" s="205"/>
      <c r="L456" s="1062"/>
    </row>
    <row r="457" spans="1:13">
      <c r="A457" s="12" t="s">
        <v>984</v>
      </c>
      <c r="B457" s="197"/>
      <c r="C457" s="197"/>
      <c r="D457" s="197"/>
      <c r="E457" s="198"/>
      <c r="F457" s="203"/>
      <c r="G457" s="204"/>
      <c r="H457" s="320"/>
      <c r="I457" s="320"/>
      <c r="J457" s="320"/>
      <c r="K457" s="205"/>
      <c r="L457" s="1062"/>
    </row>
    <row r="458" spans="1:13">
      <c r="A458" s="12" t="s">
        <v>985</v>
      </c>
      <c r="B458" s="197"/>
      <c r="C458" s="197"/>
      <c r="D458" s="197"/>
      <c r="E458" s="198"/>
      <c r="F458" s="203"/>
      <c r="G458" s="204"/>
      <c r="H458" s="320"/>
      <c r="I458" s="320"/>
      <c r="J458" s="320"/>
      <c r="K458" s="205"/>
      <c r="L458" s="1062"/>
    </row>
    <row r="459" spans="1:13">
      <c r="A459" s="203"/>
      <c r="B459" s="203"/>
      <c r="C459" s="203"/>
      <c r="D459" s="203"/>
      <c r="E459" s="203"/>
      <c r="F459" s="203"/>
      <c r="G459" s="204"/>
      <c r="H459" s="320"/>
      <c r="I459" s="320"/>
      <c r="J459" s="320"/>
      <c r="K459" s="205"/>
      <c r="L459" s="1062"/>
    </row>
    <row r="460" spans="1:13">
      <c r="A460" s="32" t="s">
        <v>280</v>
      </c>
      <c r="B460" s="197"/>
      <c r="C460" s="197"/>
      <c r="D460" s="197"/>
      <c r="E460" s="198"/>
      <c r="F460" s="203"/>
      <c r="G460" s="204"/>
      <c r="H460" s="320"/>
      <c r="I460" s="320"/>
      <c r="J460" s="320"/>
      <c r="K460" s="205"/>
      <c r="L460" s="1062"/>
    </row>
    <row r="461" spans="1:13">
      <c r="A461" s="12" t="s">
        <v>281</v>
      </c>
      <c r="B461" s="197"/>
      <c r="C461" s="197"/>
      <c r="D461" s="197"/>
      <c r="E461" s="198"/>
      <c r="F461" s="203"/>
      <c r="G461" s="204"/>
      <c r="H461" s="320"/>
      <c r="I461" s="320"/>
      <c r="J461" s="320"/>
      <c r="K461" s="375">
        <v>1</v>
      </c>
      <c r="L461" s="993"/>
      <c r="M461" s="965">
        <f>K461*L461</f>
        <v>0</v>
      </c>
    </row>
    <row r="462" spans="1:13">
      <c r="A462" s="84"/>
      <c r="B462" s="197"/>
      <c r="C462" s="197"/>
      <c r="D462" s="197"/>
      <c r="E462" s="198"/>
      <c r="F462" s="203"/>
      <c r="G462" s="204"/>
      <c r="H462" s="320"/>
      <c r="I462" s="320"/>
      <c r="J462" s="320"/>
      <c r="K462" s="201"/>
      <c r="L462" s="1062"/>
    </row>
    <row r="463" spans="1:13">
      <c r="A463" s="32" t="s">
        <v>986</v>
      </c>
      <c r="B463" s="197"/>
      <c r="C463" s="197"/>
      <c r="D463" s="197"/>
      <c r="E463" s="198"/>
      <c r="F463" s="203"/>
      <c r="G463" s="204"/>
      <c r="H463" s="320"/>
      <c r="I463" s="320"/>
      <c r="J463" s="320"/>
      <c r="K463" s="205"/>
      <c r="L463" s="1062"/>
    </row>
    <row r="464" spans="1:13">
      <c r="A464" s="12" t="s">
        <v>282</v>
      </c>
      <c r="B464" s="197"/>
      <c r="C464" s="197"/>
      <c r="D464" s="197"/>
      <c r="E464" s="198"/>
      <c r="F464" s="203"/>
      <c r="G464" s="204"/>
      <c r="H464" s="320"/>
      <c r="I464" s="320"/>
      <c r="J464" s="320"/>
      <c r="K464" s="375">
        <v>3</v>
      </c>
      <c r="L464" s="993"/>
      <c r="M464" s="965">
        <f>K464*L464</f>
        <v>0</v>
      </c>
    </row>
    <row r="465" spans="1:13">
      <c r="A465" s="84"/>
      <c r="B465" s="197"/>
      <c r="C465" s="197"/>
      <c r="D465" s="197"/>
      <c r="E465" s="198"/>
      <c r="F465" s="203"/>
      <c r="G465" s="204"/>
      <c r="H465" s="320"/>
      <c r="I465" s="320"/>
      <c r="J465" s="320"/>
      <c r="K465" s="201"/>
      <c r="L465" s="1062"/>
    </row>
    <row r="466" spans="1:13">
      <c r="A466" s="32" t="s">
        <v>987</v>
      </c>
      <c r="B466" s="197"/>
      <c r="C466" s="197"/>
      <c r="D466" s="197"/>
      <c r="E466" s="198"/>
      <c r="F466" s="203"/>
      <c r="G466" s="204"/>
      <c r="H466" s="320"/>
      <c r="I466" s="320"/>
      <c r="J466" s="320"/>
      <c r="K466" s="205"/>
      <c r="L466" s="1062"/>
    </row>
    <row r="467" spans="1:13">
      <c r="A467" s="12" t="s">
        <v>988</v>
      </c>
      <c r="B467" s="197"/>
      <c r="C467" s="197"/>
      <c r="D467" s="197"/>
      <c r="E467" s="376" t="s">
        <v>989</v>
      </c>
      <c r="F467" s="203"/>
      <c r="G467" s="204"/>
      <c r="H467" s="320"/>
      <c r="I467" s="320"/>
      <c r="J467" s="309" t="s">
        <v>285</v>
      </c>
      <c r="K467" s="375">
        <v>16</v>
      </c>
      <c r="L467" s="993"/>
      <c r="M467" s="965">
        <f>K467*L467</f>
        <v>0</v>
      </c>
    </row>
    <row r="468" spans="1:13">
      <c r="A468" s="197"/>
      <c r="B468" s="197"/>
      <c r="C468" s="197"/>
      <c r="D468" s="197"/>
      <c r="E468" s="198"/>
      <c r="F468" s="203"/>
      <c r="G468" s="204"/>
      <c r="H468" s="320"/>
      <c r="I468" s="320"/>
      <c r="J468" s="85"/>
      <c r="K468" s="201"/>
      <c r="L468" s="1062"/>
    </row>
    <row r="469" spans="1:13">
      <c r="A469" s="32" t="s">
        <v>990</v>
      </c>
      <c r="B469" s="197"/>
      <c r="C469" s="197"/>
      <c r="D469" s="197"/>
      <c r="E469" s="198"/>
      <c r="F469" s="203"/>
      <c r="G469" s="204"/>
      <c r="H469" s="320"/>
      <c r="I469" s="320"/>
      <c r="J469" s="85"/>
      <c r="K469" s="201"/>
      <c r="L469" s="1062"/>
    </row>
    <row r="470" spans="1:13">
      <c r="A470" s="32"/>
      <c r="B470" s="197"/>
      <c r="C470" s="197"/>
      <c r="D470" s="197"/>
      <c r="E470" s="377" t="s">
        <v>286</v>
      </c>
      <c r="F470" s="203"/>
      <c r="G470" s="204"/>
      <c r="H470" s="320"/>
      <c r="I470" s="320"/>
      <c r="J470" s="320"/>
      <c r="K470" s="205"/>
      <c r="L470" s="1062"/>
    </row>
    <row r="471" spans="1:13">
      <c r="A471" s="12" t="s">
        <v>287</v>
      </c>
      <c r="B471" s="197"/>
      <c r="C471" s="197"/>
      <c r="D471" s="320"/>
      <c r="E471" s="377" t="s">
        <v>288</v>
      </c>
      <c r="F471" s="377" t="s">
        <v>991</v>
      </c>
      <c r="G471" s="378">
        <v>55677</v>
      </c>
      <c r="H471" s="379">
        <v>40</v>
      </c>
      <c r="I471" s="377">
        <v>1390</v>
      </c>
      <c r="J471" s="380" t="s">
        <v>289</v>
      </c>
      <c r="K471" s="375">
        <v>32</v>
      </c>
      <c r="L471" s="993"/>
      <c r="M471" s="965">
        <f>K471*L471</f>
        <v>0</v>
      </c>
    </row>
    <row r="472" spans="1:13">
      <c r="A472" s="12" t="s">
        <v>992</v>
      </c>
      <c r="B472" s="197"/>
      <c r="C472" s="197"/>
      <c r="D472" s="320"/>
      <c r="E472" s="377" t="s">
        <v>358</v>
      </c>
      <c r="F472" s="377" t="s">
        <v>991</v>
      </c>
      <c r="G472" s="378">
        <v>3867</v>
      </c>
      <c r="H472" s="379">
        <v>40</v>
      </c>
      <c r="I472" s="377">
        <v>97</v>
      </c>
      <c r="J472" s="380" t="s">
        <v>289</v>
      </c>
      <c r="K472" s="375">
        <v>32</v>
      </c>
      <c r="L472" s="993"/>
      <c r="M472" s="965">
        <f>K472*L472</f>
        <v>0</v>
      </c>
    </row>
    <row r="473" spans="1:13">
      <c r="A473" s="12" t="s">
        <v>290</v>
      </c>
      <c r="B473" s="197"/>
      <c r="C473" s="197"/>
      <c r="D473" s="197"/>
      <c r="E473" s="377" t="s">
        <v>291</v>
      </c>
      <c r="F473" s="377" t="s">
        <v>991</v>
      </c>
      <c r="G473" s="378">
        <v>14568</v>
      </c>
      <c r="H473" s="379">
        <v>40</v>
      </c>
      <c r="I473" s="377">
        <v>364</v>
      </c>
      <c r="J473" s="380" t="s">
        <v>289</v>
      </c>
      <c r="K473" s="375">
        <v>32</v>
      </c>
      <c r="L473" s="993"/>
      <c r="M473" s="965">
        <f>K473*L473</f>
        <v>0</v>
      </c>
    </row>
    <row r="474" spans="1:13">
      <c r="A474" s="12" t="s">
        <v>292</v>
      </c>
      <c r="B474" s="197"/>
      <c r="C474" s="197"/>
      <c r="D474" s="197"/>
      <c r="E474" s="377" t="s">
        <v>291</v>
      </c>
      <c r="F474" s="377" t="s">
        <v>991</v>
      </c>
      <c r="G474" s="378">
        <v>7217</v>
      </c>
      <c r="H474" s="379" t="s">
        <v>293</v>
      </c>
      <c r="I474" s="377">
        <v>1443</v>
      </c>
      <c r="J474" s="380" t="s">
        <v>289</v>
      </c>
      <c r="K474" s="375">
        <v>32</v>
      </c>
      <c r="L474" s="993"/>
      <c r="M474" s="965">
        <f>K474*L474</f>
        <v>0</v>
      </c>
    </row>
    <row r="475" spans="1:13">
      <c r="A475" s="84"/>
      <c r="B475" s="197"/>
      <c r="C475" s="197"/>
      <c r="D475" s="197"/>
      <c r="E475" s="84" t="s">
        <v>294</v>
      </c>
      <c r="F475" s="84"/>
      <c r="G475" s="381"/>
      <c r="H475" s="84" t="s">
        <v>993</v>
      </c>
      <c r="I475" s="42"/>
      <c r="J475" s="85"/>
      <c r="K475" s="201"/>
      <c r="L475" s="1062"/>
    </row>
    <row r="476" spans="1:13">
      <c r="A476" s="32" t="s">
        <v>296</v>
      </c>
      <c r="B476" s="197"/>
      <c r="C476" s="197"/>
      <c r="D476" s="197"/>
      <c r="E476" s="198"/>
      <c r="F476" s="203"/>
      <c r="G476" s="204"/>
      <c r="H476" s="320"/>
      <c r="I476" s="320"/>
      <c r="J476" s="320"/>
      <c r="K476" s="205"/>
      <c r="L476" s="1062"/>
    </row>
    <row r="477" spans="1:13">
      <c r="A477" s="32" t="s">
        <v>297</v>
      </c>
      <c r="B477" s="197"/>
      <c r="C477" s="197"/>
      <c r="D477" s="197"/>
      <c r="E477" s="198"/>
      <c r="F477" s="203"/>
      <c r="G477" s="204"/>
      <c r="H477" s="320"/>
      <c r="I477" s="320"/>
      <c r="J477" s="320"/>
      <c r="K477" s="205"/>
      <c r="L477" s="1062"/>
    </row>
    <row r="478" spans="1:13" ht="27" customHeight="1">
      <c r="A478" s="1113" t="s">
        <v>994</v>
      </c>
      <c r="B478" s="1113"/>
      <c r="C478" s="1113"/>
      <c r="D478" s="1114"/>
      <c r="E478" s="309" t="s">
        <v>995</v>
      </c>
      <c r="F478" s="309" t="s">
        <v>991</v>
      </c>
      <c r="G478" s="382">
        <v>13542</v>
      </c>
      <c r="H478" s="383" t="s">
        <v>299</v>
      </c>
      <c r="I478" s="309">
        <v>136</v>
      </c>
      <c r="J478" s="384" t="s">
        <v>300</v>
      </c>
      <c r="K478" s="385">
        <v>15</v>
      </c>
      <c r="L478" s="993"/>
      <c r="M478" s="958">
        <f t="shared" ref="M478:M483" si="5">K478*L478</f>
        <v>0</v>
      </c>
    </row>
    <row r="479" spans="1:13">
      <c r="A479" s="12" t="s">
        <v>996</v>
      </c>
      <c r="B479" s="12"/>
      <c r="C479" s="197"/>
      <c r="D479" s="197"/>
      <c r="E479" s="309" t="s">
        <v>298</v>
      </c>
      <c r="F479" s="309" t="s">
        <v>991</v>
      </c>
      <c r="G479" s="382">
        <v>59545</v>
      </c>
      <c r="H479" s="383" t="s">
        <v>299</v>
      </c>
      <c r="I479" s="309">
        <v>600</v>
      </c>
      <c r="J479" s="380" t="s">
        <v>300</v>
      </c>
      <c r="K479" s="375">
        <v>60</v>
      </c>
      <c r="L479" s="993"/>
      <c r="M479" s="965">
        <f t="shared" si="5"/>
        <v>0</v>
      </c>
    </row>
    <row r="480" spans="1:13">
      <c r="A480" s="12" t="s">
        <v>997</v>
      </c>
      <c r="B480" s="12"/>
      <c r="C480" s="197"/>
      <c r="D480" s="197"/>
      <c r="E480" s="309" t="s">
        <v>301</v>
      </c>
      <c r="F480" s="309" t="s">
        <v>991</v>
      </c>
      <c r="G480" s="382">
        <v>59545</v>
      </c>
      <c r="H480" s="383" t="s">
        <v>299</v>
      </c>
      <c r="I480" s="309">
        <v>600</v>
      </c>
      <c r="J480" s="380" t="s">
        <v>300</v>
      </c>
      <c r="K480" s="375">
        <v>60</v>
      </c>
      <c r="L480" s="993"/>
      <c r="M480" s="965">
        <f t="shared" si="5"/>
        <v>0</v>
      </c>
    </row>
    <row r="481" spans="1:13">
      <c r="A481" s="12" t="s">
        <v>302</v>
      </c>
      <c r="B481" s="12"/>
      <c r="C481" s="197"/>
      <c r="D481" s="197"/>
      <c r="E481" s="309" t="s">
        <v>303</v>
      </c>
      <c r="F481" s="309" t="s">
        <v>991</v>
      </c>
      <c r="G481" s="382">
        <v>52955</v>
      </c>
      <c r="H481" s="383" t="s">
        <v>304</v>
      </c>
      <c r="I481" s="309">
        <v>100</v>
      </c>
      <c r="J481" s="383" t="s">
        <v>285</v>
      </c>
      <c r="K481" s="375">
        <v>16</v>
      </c>
      <c r="L481" s="993"/>
      <c r="M481" s="965">
        <f t="shared" si="5"/>
        <v>0</v>
      </c>
    </row>
    <row r="482" spans="1:13">
      <c r="A482" s="12" t="s">
        <v>305</v>
      </c>
      <c r="B482" s="12"/>
      <c r="C482" s="197"/>
      <c r="D482" s="197"/>
      <c r="E482" s="309" t="s">
        <v>306</v>
      </c>
      <c r="F482" s="309" t="s">
        <v>991</v>
      </c>
      <c r="G482" s="382">
        <v>14568</v>
      </c>
      <c r="H482" s="383" t="s">
        <v>307</v>
      </c>
      <c r="I482" s="309">
        <v>7</v>
      </c>
      <c r="J482" s="383" t="s">
        <v>308</v>
      </c>
      <c r="K482" s="375">
        <v>7</v>
      </c>
      <c r="L482" s="993"/>
      <c r="M482" s="965">
        <f t="shared" si="5"/>
        <v>0</v>
      </c>
    </row>
    <row r="483" spans="1:13" ht="24.75" customHeight="1">
      <c r="A483" s="1164" t="s">
        <v>998</v>
      </c>
      <c r="B483" s="1164"/>
      <c r="C483" s="1164"/>
      <c r="D483" s="1165"/>
      <c r="E483" s="309" t="s">
        <v>306</v>
      </c>
      <c r="F483" s="309" t="s">
        <v>991</v>
      </c>
      <c r="G483" s="382">
        <v>7217</v>
      </c>
      <c r="H483" s="383" t="s">
        <v>309</v>
      </c>
      <c r="I483" s="309">
        <v>7</v>
      </c>
      <c r="J483" s="383" t="s">
        <v>308</v>
      </c>
      <c r="K483" s="375">
        <v>7</v>
      </c>
      <c r="L483" s="993"/>
      <c r="M483" s="965">
        <f t="shared" si="5"/>
        <v>0</v>
      </c>
    </row>
    <row r="484" spans="1:13" ht="24.75" customHeight="1">
      <c r="A484" s="86"/>
      <c r="B484" s="197"/>
      <c r="C484" s="197"/>
      <c r="D484" s="197"/>
      <c r="E484" s="1228" t="s">
        <v>999</v>
      </c>
      <c r="F484" s="1228"/>
      <c r="G484" s="1228"/>
      <c r="H484" s="1228"/>
      <c r="I484" s="1228"/>
      <c r="J484" s="1228"/>
      <c r="K484" s="1228"/>
      <c r="L484" s="1062"/>
    </row>
    <row r="485" spans="1:13" ht="24.75" customHeight="1">
      <c r="A485" s="84"/>
      <c r="B485" s="197"/>
      <c r="C485" s="197"/>
      <c r="D485" s="197"/>
      <c r="E485" s="1226" t="s">
        <v>1000</v>
      </c>
      <c r="F485" s="1226"/>
      <c r="G485" s="1226"/>
      <c r="H485" s="1226"/>
      <c r="I485" s="1226"/>
      <c r="J485" s="1226"/>
      <c r="K485" s="1226"/>
      <c r="L485" s="1062"/>
    </row>
    <row r="486" spans="1:13" ht="24.75" customHeight="1">
      <c r="A486" s="84"/>
      <c r="B486" s="197"/>
      <c r="C486" s="197"/>
      <c r="D486" s="197"/>
      <c r="E486" s="1226" t="s">
        <v>1001</v>
      </c>
      <c r="F486" s="1226"/>
      <c r="G486" s="1226"/>
      <c r="H486" s="1226"/>
      <c r="I486" s="1226"/>
      <c r="J486" s="1226"/>
      <c r="K486" s="1226"/>
      <c r="L486" s="1062"/>
    </row>
    <row r="487" spans="1:13">
      <c r="A487" s="84"/>
      <c r="B487" s="197"/>
      <c r="C487" s="197"/>
      <c r="D487" s="197"/>
      <c r="E487" s="1226" t="s">
        <v>1002</v>
      </c>
      <c r="F487" s="1226"/>
      <c r="G487" s="1226"/>
      <c r="H487" s="1226"/>
      <c r="I487" s="1226"/>
      <c r="J487" s="1226"/>
      <c r="K487" s="1226"/>
      <c r="L487" s="1062"/>
    </row>
    <row r="488" spans="1:13">
      <c r="A488" s="82"/>
      <c r="B488" s="197"/>
      <c r="C488" s="197"/>
      <c r="D488" s="197"/>
      <c r="E488" s="202"/>
      <c r="F488" s="83"/>
      <c r="G488" s="319"/>
      <c r="H488" s="85"/>
      <c r="I488" s="322"/>
      <c r="J488" s="85"/>
      <c r="K488" s="201"/>
      <c r="L488" s="1062"/>
    </row>
    <row r="489" spans="1:13">
      <c r="A489" s="32" t="s">
        <v>1003</v>
      </c>
      <c r="B489" s="32"/>
      <c r="C489" s="42"/>
      <c r="D489" s="32"/>
      <c r="E489" s="32"/>
      <c r="F489" s="32"/>
      <c r="G489" s="386"/>
      <c r="H489" s="32"/>
      <c r="I489" s="32"/>
      <c r="J489" s="32"/>
      <c r="K489" s="131"/>
      <c r="L489" s="1062"/>
    </row>
    <row r="490" spans="1:13">
      <c r="A490" s="32" t="s">
        <v>1004</v>
      </c>
      <c r="B490" s="197"/>
      <c r="C490" s="197"/>
      <c r="D490" s="197"/>
      <c r="E490" s="198"/>
      <c r="F490" s="203"/>
      <c r="G490" s="204"/>
      <c r="H490" s="320"/>
      <c r="I490" s="320"/>
      <c r="J490" s="320"/>
      <c r="K490" s="201"/>
      <c r="L490" s="1062"/>
    </row>
    <row r="491" spans="1:13">
      <c r="A491" s="12" t="s">
        <v>320</v>
      </c>
      <c r="B491" s="197"/>
      <c r="C491" s="197"/>
      <c r="D491" s="197"/>
      <c r="E491" s="387" t="s">
        <v>1005</v>
      </c>
      <c r="F491" s="309" t="s">
        <v>322</v>
      </c>
      <c r="G491" s="382">
        <v>4</v>
      </c>
      <c r="H491" s="383" t="s">
        <v>397</v>
      </c>
      <c r="I491" s="383"/>
      <c r="J491" s="383" t="s">
        <v>397</v>
      </c>
      <c r="K491" s="375">
        <v>1</v>
      </c>
      <c r="L491" s="993"/>
      <c r="M491" s="965">
        <f>K491*L491</f>
        <v>0</v>
      </c>
    </row>
    <row r="492" spans="1:13">
      <c r="A492" s="84"/>
      <c r="B492" s="197"/>
      <c r="C492" s="197"/>
      <c r="D492" s="197"/>
      <c r="E492" s="198" t="s">
        <v>796</v>
      </c>
      <c r="F492" s="83"/>
      <c r="G492" s="381"/>
      <c r="H492" s="85"/>
      <c r="I492" s="85"/>
      <c r="J492" s="85"/>
      <c r="K492" s="201"/>
      <c r="L492" s="1062"/>
    </row>
    <row r="493" spans="1:13">
      <c r="A493" s="32" t="s">
        <v>323</v>
      </c>
      <c r="B493" s="197"/>
      <c r="C493" s="197"/>
      <c r="D493" s="197"/>
      <c r="E493" s="198"/>
      <c r="F493" s="203"/>
      <c r="G493" s="388"/>
      <c r="H493" s="197"/>
      <c r="I493" s="197"/>
      <c r="J493" s="197"/>
      <c r="K493" s="205"/>
      <c r="L493" s="1062"/>
    </row>
    <row r="494" spans="1:13">
      <c r="A494" s="12" t="s">
        <v>324</v>
      </c>
      <c r="B494" s="12"/>
      <c r="C494" s="12"/>
      <c r="D494" s="12"/>
      <c r="E494" s="309" t="s">
        <v>1005</v>
      </c>
      <c r="F494" s="309" t="s">
        <v>322</v>
      </c>
      <c r="G494" s="382">
        <v>4</v>
      </c>
      <c r="H494" s="383" t="s">
        <v>397</v>
      </c>
      <c r="I494" s="309"/>
      <c r="J494" s="380"/>
      <c r="K494" s="375">
        <v>1</v>
      </c>
      <c r="L494" s="993"/>
      <c r="M494" s="965">
        <f t="shared" ref="M494:M502" si="6">K494*L494</f>
        <v>0</v>
      </c>
    </row>
    <row r="495" spans="1:13">
      <c r="A495" s="12" t="s">
        <v>325</v>
      </c>
      <c r="B495" s="12"/>
      <c r="C495" s="12"/>
      <c r="D495" s="12"/>
      <c r="E495" s="309" t="s">
        <v>1005</v>
      </c>
      <c r="F495" s="309" t="s">
        <v>322</v>
      </c>
      <c r="G495" s="382">
        <v>4</v>
      </c>
      <c r="H495" s="383" t="s">
        <v>397</v>
      </c>
      <c r="I495" s="309"/>
      <c r="J495" s="380"/>
      <c r="K495" s="375">
        <v>1</v>
      </c>
      <c r="L495" s="993"/>
      <c r="M495" s="965">
        <f t="shared" si="6"/>
        <v>0</v>
      </c>
    </row>
    <row r="496" spans="1:13">
      <c r="A496" s="12" t="s">
        <v>326</v>
      </c>
      <c r="B496" s="12"/>
      <c r="C496" s="12"/>
      <c r="D496" s="389" t="s">
        <v>327</v>
      </c>
      <c r="E496" s="309" t="s">
        <v>328</v>
      </c>
      <c r="F496" s="309" t="s">
        <v>322</v>
      </c>
      <c r="G496" s="382">
        <v>4</v>
      </c>
      <c r="H496" s="383" t="s">
        <v>397</v>
      </c>
      <c r="I496" s="309"/>
      <c r="J496" s="380"/>
      <c r="K496" s="375">
        <v>1</v>
      </c>
      <c r="L496" s="993"/>
      <c r="M496" s="965">
        <f t="shared" si="6"/>
        <v>0</v>
      </c>
    </row>
    <row r="497" spans="1:13">
      <c r="A497" s="12" t="s">
        <v>329</v>
      </c>
      <c r="B497" s="12"/>
      <c r="C497" s="12"/>
      <c r="D497" s="12"/>
      <c r="E497" s="309" t="s">
        <v>298</v>
      </c>
      <c r="F497" s="309" t="s">
        <v>322</v>
      </c>
      <c r="G497" s="382">
        <v>4</v>
      </c>
      <c r="H497" s="383" t="s">
        <v>397</v>
      </c>
      <c r="I497" s="309"/>
      <c r="J497" s="380"/>
      <c r="K497" s="375">
        <v>1</v>
      </c>
      <c r="L497" s="993"/>
      <c r="M497" s="965">
        <f t="shared" si="6"/>
        <v>0</v>
      </c>
    </row>
    <row r="498" spans="1:13">
      <c r="A498" s="12" t="s">
        <v>330</v>
      </c>
      <c r="B498" s="12"/>
      <c r="C498" s="12"/>
      <c r="D498" s="389" t="s">
        <v>331</v>
      </c>
      <c r="E498" s="309" t="s">
        <v>332</v>
      </c>
      <c r="F498" s="309"/>
      <c r="G498" s="382">
        <v>4</v>
      </c>
      <c r="H498" s="383" t="s">
        <v>397</v>
      </c>
      <c r="I498" s="309"/>
      <c r="J498" s="380"/>
      <c r="K498" s="375">
        <v>1</v>
      </c>
      <c r="L498" s="993"/>
      <c r="M498" s="965">
        <f t="shared" si="6"/>
        <v>0</v>
      </c>
    </row>
    <row r="499" spans="1:13">
      <c r="A499" s="12" t="s">
        <v>333</v>
      </c>
      <c r="B499" s="12"/>
      <c r="C499" s="12"/>
      <c r="D499" s="12"/>
      <c r="E499" s="309" t="s">
        <v>303</v>
      </c>
      <c r="F499" s="309" t="s">
        <v>322</v>
      </c>
      <c r="G499" s="382">
        <v>4</v>
      </c>
      <c r="H499" s="383" t="s">
        <v>397</v>
      </c>
      <c r="I499" s="309"/>
      <c r="J499" s="380"/>
      <c r="K499" s="375">
        <v>1</v>
      </c>
      <c r="L499" s="993"/>
      <c r="M499" s="965">
        <f t="shared" si="6"/>
        <v>0</v>
      </c>
    </row>
    <row r="500" spans="1:13">
      <c r="A500" s="12" t="s">
        <v>334</v>
      </c>
      <c r="B500" s="12"/>
      <c r="C500" s="12"/>
      <c r="D500" s="12"/>
      <c r="E500" s="309" t="s">
        <v>335</v>
      </c>
      <c r="F500" s="309" t="s">
        <v>322</v>
      </c>
      <c r="G500" s="382">
        <v>4</v>
      </c>
      <c r="H500" s="383" t="s">
        <v>397</v>
      </c>
      <c r="I500" s="309"/>
      <c r="J500" s="380"/>
      <c r="K500" s="375">
        <v>1</v>
      </c>
      <c r="L500" s="993"/>
      <c r="M500" s="965">
        <f t="shared" si="6"/>
        <v>0</v>
      </c>
    </row>
    <row r="501" spans="1:13">
      <c r="A501" s="12" t="s">
        <v>336</v>
      </c>
      <c r="B501" s="12"/>
      <c r="C501" s="12"/>
      <c r="D501" s="12"/>
      <c r="E501" s="309" t="s">
        <v>337</v>
      </c>
      <c r="F501" s="309" t="s">
        <v>322</v>
      </c>
      <c r="G501" s="382">
        <v>4</v>
      </c>
      <c r="H501" s="383" t="s">
        <v>397</v>
      </c>
      <c r="I501" s="309"/>
      <c r="J501" s="380"/>
      <c r="K501" s="375">
        <v>1</v>
      </c>
      <c r="L501" s="993"/>
      <c r="M501" s="965">
        <f t="shared" si="6"/>
        <v>0</v>
      </c>
    </row>
    <row r="502" spans="1:13">
      <c r="A502" s="12" t="s">
        <v>338</v>
      </c>
      <c r="B502" s="12"/>
      <c r="C502" s="12"/>
      <c r="D502" s="12"/>
      <c r="E502" s="309" t="s">
        <v>339</v>
      </c>
      <c r="F502" s="309" t="s">
        <v>322</v>
      </c>
      <c r="G502" s="382">
        <v>4</v>
      </c>
      <c r="H502" s="383" t="s">
        <v>397</v>
      </c>
      <c r="I502" s="309"/>
      <c r="J502" s="380"/>
      <c r="K502" s="375">
        <v>1</v>
      </c>
      <c r="L502" s="993"/>
      <c r="M502" s="965">
        <f t="shared" si="6"/>
        <v>0</v>
      </c>
    </row>
    <row r="503" spans="1:13">
      <c r="A503" s="12"/>
      <c r="B503" s="12"/>
      <c r="C503" s="12"/>
      <c r="D503" s="12"/>
      <c r="E503" s="390" t="s">
        <v>796</v>
      </c>
      <c r="F503" s="390"/>
      <c r="G503" s="391"/>
      <c r="H503" s="392"/>
      <c r="I503" s="390"/>
      <c r="J503" s="85"/>
      <c r="K503" s="201"/>
      <c r="L503" s="1062"/>
    </row>
    <row r="504" spans="1:13">
      <c r="A504" s="393" t="s">
        <v>340</v>
      </c>
      <c r="B504" s="197"/>
      <c r="C504" s="197"/>
      <c r="D504" s="197"/>
      <c r="E504" s="198"/>
      <c r="F504" s="203"/>
      <c r="G504" s="388"/>
      <c r="H504" s="320"/>
      <c r="I504" s="197"/>
      <c r="J504" s="320"/>
      <c r="K504" s="205"/>
      <c r="L504" s="1062"/>
    </row>
    <row r="505" spans="1:13">
      <c r="A505" s="394" t="s">
        <v>341</v>
      </c>
      <c r="B505" s="197"/>
      <c r="C505" s="197"/>
      <c r="D505" s="197"/>
      <c r="E505" s="309" t="s">
        <v>1005</v>
      </c>
      <c r="F505" s="309"/>
      <c r="G505" s="382"/>
      <c r="H505" s="395" t="s">
        <v>93</v>
      </c>
      <c r="I505" s="309"/>
      <c r="J505" s="380" t="s">
        <v>1006</v>
      </c>
      <c r="K505" s="375">
        <v>16</v>
      </c>
      <c r="L505" s="993"/>
      <c r="M505" s="965">
        <f>K505*L505</f>
        <v>0</v>
      </c>
    </row>
    <row r="506" spans="1:13">
      <c r="A506" s="394" t="s">
        <v>324</v>
      </c>
      <c r="B506" s="197"/>
      <c r="C506" s="197"/>
      <c r="D506" s="197"/>
      <c r="E506" s="309" t="s">
        <v>1005</v>
      </c>
      <c r="F506" s="309" t="s">
        <v>991</v>
      </c>
      <c r="G506" s="382">
        <v>23012</v>
      </c>
      <c r="H506" s="383" t="s">
        <v>343</v>
      </c>
      <c r="I506" s="309">
        <v>230</v>
      </c>
      <c r="J506" s="396" t="s">
        <v>654</v>
      </c>
      <c r="K506" s="191" t="s">
        <v>149</v>
      </c>
      <c r="L506" s="1061" t="s">
        <v>922</v>
      </c>
      <c r="M506" s="965" t="s">
        <v>922</v>
      </c>
    </row>
    <row r="507" spans="1:13">
      <c r="A507" s="394" t="s">
        <v>325</v>
      </c>
      <c r="B507" s="197"/>
      <c r="C507" s="197"/>
      <c r="D507" s="197"/>
      <c r="E507" s="309" t="s">
        <v>1005</v>
      </c>
      <c r="F507" s="309" t="s">
        <v>991</v>
      </c>
      <c r="G507" s="382">
        <v>23012</v>
      </c>
      <c r="H507" s="383" t="s">
        <v>343</v>
      </c>
      <c r="I507" s="309">
        <v>230</v>
      </c>
      <c r="J507" s="396" t="s">
        <v>654</v>
      </c>
      <c r="K507" s="191" t="s">
        <v>149</v>
      </c>
      <c r="L507" s="1061" t="s">
        <v>922</v>
      </c>
      <c r="M507" s="965" t="s">
        <v>922</v>
      </c>
    </row>
    <row r="508" spans="1:13">
      <c r="A508" s="394" t="s">
        <v>326</v>
      </c>
      <c r="B508" s="197"/>
      <c r="C508" s="197"/>
      <c r="D508" s="320" t="s">
        <v>327</v>
      </c>
      <c r="E508" s="309" t="s">
        <v>328</v>
      </c>
      <c r="F508" s="309" t="s">
        <v>991</v>
      </c>
      <c r="G508" s="382">
        <v>23012</v>
      </c>
      <c r="H508" s="383" t="s">
        <v>343</v>
      </c>
      <c r="I508" s="309">
        <v>230</v>
      </c>
      <c r="J508" s="380" t="s">
        <v>1006</v>
      </c>
      <c r="K508" s="375">
        <v>16</v>
      </c>
      <c r="L508" s="993"/>
      <c r="M508" s="965">
        <f>K508*L508</f>
        <v>0</v>
      </c>
    </row>
    <row r="509" spans="1:13">
      <c r="A509" s="394" t="s">
        <v>329</v>
      </c>
      <c r="B509" s="197"/>
      <c r="C509" s="197"/>
      <c r="D509" s="197"/>
      <c r="E509" s="309" t="s">
        <v>298</v>
      </c>
      <c r="F509" s="309" t="s">
        <v>991</v>
      </c>
      <c r="G509" s="382">
        <v>23012</v>
      </c>
      <c r="H509" s="383" t="s">
        <v>343</v>
      </c>
      <c r="I509" s="309">
        <v>230</v>
      </c>
      <c r="J509" s="380" t="s">
        <v>1006</v>
      </c>
      <c r="K509" s="375">
        <v>16</v>
      </c>
      <c r="L509" s="993"/>
      <c r="M509" s="965">
        <f>K509*L509</f>
        <v>0</v>
      </c>
    </row>
    <row r="510" spans="1:13">
      <c r="A510" s="394" t="s">
        <v>1007</v>
      </c>
      <c r="B510" s="197"/>
      <c r="C510" s="197"/>
      <c r="D510" s="320"/>
      <c r="E510" s="309" t="s">
        <v>332</v>
      </c>
      <c r="F510" s="309" t="s">
        <v>1008</v>
      </c>
      <c r="G510" s="382">
        <v>23012</v>
      </c>
      <c r="H510" s="383"/>
      <c r="I510" s="309"/>
      <c r="J510" s="380"/>
      <c r="K510" s="375">
        <v>16</v>
      </c>
      <c r="L510" s="993"/>
      <c r="M510" s="965">
        <f>K510*L510</f>
        <v>0</v>
      </c>
    </row>
    <row r="511" spans="1:13">
      <c r="A511" s="397" t="s">
        <v>1009</v>
      </c>
      <c r="B511" s="197"/>
      <c r="C511" s="197"/>
      <c r="D511" s="197"/>
      <c r="E511" s="309" t="s">
        <v>306</v>
      </c>
      <c r="F511" s="309" t="s">
        <v>991</v>
      </c>
      <c r="G511" s="382">
        <v>23012</v>
      </c>
      <c r="H511" s="383" t="s">
        <v>343</v>
      </c>
      <c r="I511" s="309">
        <v>230</v>
      </c>
      <c r="J511" s="396" t="s">
        <v>654</v>
      </c>
      <c r="K511" s="191" t="s">
        <v>149</v>
      </c>
      <c r="L511" s="1061" t="s">
        <v>922</v>
      </c>
      <c r="M511" s="965" t="s">
        <v>922</v>
      </c>
    </row>
    <row r="512" spans="1:13">
      <c r="A512" s="394" t="s">
        <v>1010</v>
      </c>
      <c r="B512" s="197"/>
      <c r="C512" s="197"/>
      <c r="D512" s="197"/>
      <c r="E512" s="309" t="s">
        <v>347</v>
      </c>
      <c r="F512" s="309" t="s">
        <v>1011</v>
      </c>
      <c r="G512" s="382">
        <v>176536</v>
      </c>
      <c r="H512" s="383">
        <v>250</v>
      </c>
      <c r="I512" s="309">
        <v>706</v>
      </c>
      <c r="J512" s="380">
        <v>2000</v>
      </c>
      <c r="K512" s="375">
        <v>88</v>
      </c>
      <c r="L512" s="993"/>
      <c r="M512" s="965">
        <f>K512*L512</f>
        <v>0</v>
      </c>
    </row>
    <row r="513" spans="1:14">
      <c r="A513" s="394" t="s">
        <v>334</v>
      </c>
      <c r="B513" s="197"/>
      <c r="C513" s="197"/>
      <c r="D513" s="197"/>
      <c r="E513" s="309" t="s">
        <v>335</v>
      </c>
      <c r="F513" s="309" t="s">
        <v>991</v>
      </c>
      <c r="G513" s="382">
        <v>23012</v>
      </c>
      <c r="H513" s="383" t="s">
        <v>343</v>
      </c>
      <c r="I513" s="309">
        <v>230</v>
      </c>
      <c r="J513" s="396" t="s">
        <v>654</v>
      </c>
      <c r="K513" s="191" t="s">
        <v>149</v>
      </c>
      <c r="L513" s="1061" t="s">
        <v>922</v>
      </c>
      <c r="M513" s="965" t="s">
        <v>922</v>
      </c>
    </row>
    <row r="514" spans="1:14">
      <c r="A514" s="394" t="s">
        <v>683</v>
      </c>
      <c r="B514" s="197"/>
      <c r="C514" s="197"/>
      <c r="D514" s="197"/>
      <c r="E514" s="398" t="s">
        <v>348</v>
      </c>
      <c r="F514" s="399" t="s">
        <v>991</v>
      </c>
      <c r="G514" s="382">
        <v>23012</v>
      </c>
      <c r="H514" s="400" t="s">
        <v>343</v>
      </c>
      <c r="I514" s="396">
        <v>230</v>
      </c>
      <c r="J514" s="401" t="s">
        <v>654</v>
      </c>
      <c r="K514" s="191" t="s">
        <v>149</v>
      </c>
      <c r="L514" s="1061" t="s">
        <v>922</v>
      </c>
      <c r="M514" s="965" t="s">
        <v>922</v>
      </c>
    </row>
    <row r="515" spans="1:14">
      <c r="A515" s="12"/>
      <c r="B515" s="197"/>
      <c r="C515" s="197"/>
      <c r="D515" s="197"/>
      <c r="E515" s="402" t="s">
        <v>349</v>
      </c>
      <c r="F515" s="42"/>
      <c r="G515" s="301"/>
      <c r="H515" s="403"/>
      <c r="I515" s="42"/>
      <c r="J515" s="403"/>
      <c r="L515" s="1062"/>
    </row>
    <row r="516" spans="1:14" ht="15" thickBot="1">
      <c r="A516" s="82"/>
      <c r="B516" s="197"/>
      <c r="C516" s="197"/>
      <c r="D516" s="197"/>
      <c r="E516" s="404"/>
      <c r="F516" s="83"/>
      <c r="G516" s="319"/>
      <c r="H516" s="85"/>
      <c r="I516" s="1103" t="s">
        <v>982</v>
      </c>
      <c r="J516" s="1103"/>
      <c r="K516" s="1103"/>
      <c r="L516" s="1216">
        <f>SUM(M461:M514)</f>
        <v>0</v>
      </c>
      <c r="M516" s="1216"/>
      <c r="N516" s="102"/>
    </row>
    <row r="517" spans="1:14">
      <c r="A517" s="82"/>
      <c r="B517" s="197"/>
      <c r="C517" s="197"/>
      <c r="D517" s="197"/>
      <c r="E517" s="684"/>
      <c r="F517" s="83"/>
      <c r="G517" s="319"/>
      <c r="H517" s="85"/>
      <c r="I517" s="1013"/>
      <c r="J517" s="1013"/>
      <c r="K517" s="1013"/>
      <c r="L517" s="1064"/>
      <c r="M517" s="995"/>
      <c r="N517" s="102"/>
    </row>
    <row r="518" spans="1:14">
      <c r="A518" s="32" t="s">
        <v>1012</v>
      </c>
      <c r="B518" s="197"/>
      <c r="C518" s="197"/>
      <c r="D518" s="197"/>
      <c r="E518" s="404"/>
      <c r="F518" s="197"/>
      <c r="G518" s="405"/>
      <c r="H518" s="197"/>
      <c r="I518" s="320"/>
      <c r="J518" s="320"/>
      <c r="K518" s="205"/>
      <c r="L518" s="1062"/>
    </row>
    <row r="519" spans="1:14">
      <c r="A519" s="84"/>
      <c r="B519" s="197"/>
      <c r="C519" s="197"/>
      <c r="D519" s="197"/>
      <c r="E519" s="202"/>
      <c r="F519" s="83"/>
      <c r="G519" s="319"/>
      <c r="H519" s="322"/>
      <c r="I519" s="322"/>
      <c r="J519" s="85"/>
      <c r="K519" s="201"/>
      <c r="L519" s="1062"/>
    </row>
    <row r="520" spans="1:14">
      <c r="A520" s="32" t="s">
        <v>1013</v>
      </c>
      <c r="B520" s="197"/>
      <c r="C520" s="197"/>
      <c r="D520" s="197"/>
      <c r="E520" s="404"/>
      <c r="F520" s="406"/>
      <c r="G520" s="405"/>
      <c r="H520" s="406"/>
      <c r="I520" s="406"/>
      <c r="J520" s="406"/>
      <c r="K520" s="201"/>
      <c r="L520" s="1062"/>
    </row>
    <row r="521" spans="1:14" ht="14.25" customHeight="1">
      <c r="A521" s="32" t="s">
        <v>1014</v>
      </c>
      <c r="B521" s="197"/>
      <c r="C521" s="197"/>
      <c r="D521" s="197"/>
      <c r="E521" s="404"/>
      <c r="F521" s="203"/>
      <c r="G521" s="204"/>
      <c r="H521" s="320"/>
      <c r="I521" s="320"/>
      <c r="J521" s="320"/>
      <c r="K521" s="205"/>
      <c r="L521" s="1062"/>
    </row>
    <row r="522" spans="1:14" ht="27" customHeight="1">
      <c r="A522" s="1113" t="s">
        <v>1015</v>
      </c>
      <c r="B522" s="1113"/>
      <c r="C522" s="1113"/>
      <c r="D522" s="1114"/>
      <c r="E522" s="309" t="s">
        <v>420</v>
      </c>
      <c r="F522" s="309" t="s">
        <v>396</v>
      </c>
      <c r="G522" s="382">
        <v>1</v>
      </c>
      <c r="H522" s="1218" t="s">
        <v>646</v>
      </c>
      <c r="I522" s="1219"/>
      <c r="J522" s="383" t="s">
        <v>421</v>
      </c>
      <c r="K522" s="407">
        <v>1</v>
      </c>
      <c r="L522" s="993"/>
      <c r="M522" s="965">
        <f>K522*L522</f>
        <v>0</v>
      </c>
    </row>
    <row r="523" spans="1:14">
      <c r="A523" s="12" t="s">
        <v>422</v>
      </c>
      <c r="B523" s="12"/>
      <c r="C523" s="12"/>
      <c r="D523" s="12"/>
      <c r="E523" s="309" t="s">
        <v>423</v>
      </c>
      <c r="F523" s="309" t="s">
        <v>271</v>
      </c>
      <c r="G523" s="382">
        <v>1</v>
      </c>
      <c r="H523" s="1218" t="s">
        <v>646</v>
      </c>
      <c r="I523" s="1219"/>
      <c r="J523" s="383" t="s">
        <v>843</v>
      </c>
      <c r="K523" s="407">
        <v>1</v>
      </c>
      <c r="L523" s="993"/>
      <c r="M523" s="965">
        <f>K523*L523</f>
        <v>0</v>
      </c>
    </row>
    <row r="524" spans="1:14">
      <c r="A524" s="84"/>
      <c r="B524" s="197"/>
      <c r="C524" s="197"/>
      <c r="D524" s="197"/>
      <c r="E524" s="404"/>
      <c r="F524" s="408"/>
      <c r="G524" s="409"/>
      <c r="H524" s="410"/>
      <c r="I524" s="326"/>
      <c r="J524" s="326"/>
      <c r="K524" s="327"/>
      <c r="L524" s="1062"/>
    </row>
    <row r="525" spans="1:14">
      <c r="A525" s="32" t="s">
        <v>1016</v>
      </c>
      <c r="B525" s="197"/>
      <c r="C525" s="197"/>
      <c r="D525" s="197"/>
      <c r="E525" s="404"/>
      <c r="F525" s="411"/>
      <c r="G525" s="204"/>
      <c r="H525" s="412"/>
      <c r="I525" s="320"/>
      <c r="J525" s="320"/>
      <c r="K525" s="205"/>
      <c r="L525" s="1062"/>
    </row>
    <row r="526" spans="1:14">
      <c r="A526" s="12" t="s">
        <v>403</v>
      </c>
      <c r="B526" s="197"/>
      <c r="C526" s="197"/>
      <c r="D526" s="197"/>
      <c r="E526" s="395" t="s">
        <v>1017</v>
      </c>
      <c r="F526" s="309" t="s">
        <v>424</v>
      </c>
      <c r="G526" s="382">
        <v>54</v>
      </c>
      <c r="H526" s="1218" t="s">
        <v>646</v>
      </c>
      <c r="I526" s="1219"/>
      <c r="J526" s="383" t="s">
        <v>425</v>
      </c>
      <c r="K526" s="407">
        <v>1</v>
      </c>
      <c r="L526" s="993"/>
      <c r="M526" s="965">
        <f>K526*L526</f>
        <v>0</v>
      </c>
    </row>
    <row r="527" spans="1:14">
      <c r="A527" s="12" t="s">
        <v>1018</v>
      </c>
      <c r="B527" s="197"/>
      <c r="C527" s="197"/>
      <c r="D527" s="197"/>
      <c r="E527" s="309" t="s">
        <v>426</v>
      </c>
      <c r="F527" s="309" t="s">
        <v>424</v>
      </c>
      <c r="G527" s="382">
        <v>54</v>
      </c>
      <c r="H527" s="1218" t="s">
        <v>646</v>
      </c>
      <c r="I527" s="1219"/>
      <c r="J527" s="383" t="s">
        <v>425</v>
      </c>
      <c r="K527" s="407">
        <v>1</v>
      </c>
      <c r="L527" s="993"/>
      <c r="M527" s="965">
        <f>K527*L527</f>
        <v>0</v>
      </c>
    </row>
    <row r="528" spans="1:14">
      <c r="A528" s="84"/>
      <c r="B528" s="197"/>
      <c r="C528" s="197"/>
      <c r="D528" s="197"/>
      <c r="E528" s="404"/>
      <c r="F528" s="203"/>
      <c r="G528" s="321"/>
      <c r="H528" s="322"/>
      <c r="I528" s="322"/>
      <c r="J528" s="322"/>
      <c r="K528" s="201"/>
      <c r="L528" s="1062"/>
    </row>
    <row r="529" spans="1:13">
      <c r="A529" s="32" t="s">
        <v>1019</v>
      </c>
      <c r="B529" s="197"/>
      <c r="C529" s="197"/>
      <c r="D529" s="197"/>
      <c r="E529" s="404"/>
      <c r="F529" s="411"/>
      <c r="G529" s="204"/>
      <c r="H529" s="412"/>
      <c r="I529" s="320"/>
      <c r="J529" s="412"/>
      <c r="K529" s="205"/>
      <c r="L529" s="1062"/>
    </row>
    <row r="530" spans="1:13">
      <c r="A530" s="12" t="s">
        <v>403</v>
      </c>
      <c r="B530" s="197"/>
      <c r="C530" s="197"/>
      <c r="D530" s="197"/>
      <c r="E530" s="309"/>
      <c r="F530" s="309" t="s">
        <v>424</v>
      </c>
      <c r="G530" s="382">
        <v>54</v>
      </c>
      <c r="H530" s="1218" t="s">
        <v>646</v>
      </c>
      <c r="I530" s="1219"/>
      <c r="J530" s="383" t="s">
        <v>405</v>
      </c>
      <c r="K530" s="407">
        <v>1</v>
      </c>
      <c r="L530" s="993"/>
      <c r="M530" s="965">
        <f>K530*L530</f>
        <v>0</v>
      </c>
    </row>
    <row r="531" spans="1:13">
      <c r="A531" s="12" t="s">
        <v>1018</v>
      </c>
      <c r="B531" s="197"/>
      <c r="C531" s="197"/>
      <c r="D531" s="197"/>
      <c r="E531" s="309" t="s">
        <v>426</v>
      </c>
      <c r="F531" s="309" t="s">
        <v>424</v>
      </c>
      <c r="G531" s="382">
        <v>54</v>
      </c>
      <c r="H531" s="1218" t="s">
        <v>646</v>
      </c>
      <c r="I531" s="1219"/>
      <c r="J531" s="383" t="s">
        <v>405</v>
      </c>
      <c r="K531" s="407">
        <v>1</v>
      </c>
      <c r="L531" s="993"/>
      <c r="M531" s="965">
        <f>K531*L531</f>
        <v>0</v>
      </c>
    </row>
    <row r="532" spans="1:13">
      <c r="A532" s="84"/>
      <c r="B532" s="197"/>
      <c r="C532" s="197"/>
      <c r="D532" s="197"/>
      <c r="E532" s="404"/>
      <c r="F532" s="203"/>
      <c r="G532" s="321"/>
      <c r="H532" s="322"/>
      <c r="I532" s="322"/>
      <c r="J532" s="85"/>
      <c r="K532" s="201"/>
      <c r="L532" s="1062"/>
    </row>
    <row r="533" spans="1:13">
      <c r="A533" s="32" t="s">
        <v>1020</v>
      </c>
      <c r="B533" s="197"/>
      <c r="C533" s="197"/>
      <c r="D533" s="197"/>
      <c r="E533" s="404"/>
      <c r="F533" s="411"/>
      <c r="G533" s="204"/>
      <c r="H533" s="412"/>
      <c r="I533" s="320"/>
      <c r="J533" s="320"/>
      <c r="K533" s="205"/>
      <c r="L533" s="1062"/>
    </row>
    <row r="534" spans="1:13">
      <c r="A534" s="12" t="s">
        <v>409</v>
      </c>
      <c r="B534" s="12"/>
      <c r="C534" s="197"/>
      <c r="D534" s="197"/>
      <c r="E534" s="309" t="s">
        <v>427</v>
      </c>
      <c r="F534" s="309" t="s">
        <v>424</v>
      </c>
      <c r="G534" s="382">
        <f>54*4</f>
        <v>216</v>
      </c>
      <c r="H534" s="1218" t="s">
        <v>646</v>
      </c>
      <c r="I534" s="1219"/>
      <c r="J534" s="383" t="s">
        <v>425</v>
      </c>
      <c r="K534" s="407">
        <v>1</v>
      </c>
      <c r="L534" s="993"/>
      <c r="M534" s="965">
        <f>K534*L534</f>
        <v>0</v>
      </c>
    </row>
    <row r="535" spans="1:13">
      <c r="A535" s="12" t="s">
        <v>403</v>
      </c>
      <c r="B535" s="12"/>
      <c r="C535" s="197"/>
      <c r="D535" s="197"/>
      <c r="E535" s="309"/>
      <c r="F535" s="309" t="s">
        <v>424</v>
      </c>
      <c r="G535" s="382">
        <f t="shared" ref="G535:G536" si="7">54*4</f>
        <v>216</v>
      </c>
      <c r="H535" s="1218" t="s">
        <v>646</v>
      </c>
      <c r="I535" s="1219"/>
      <c r="J535" s="383" t="s">
        <v>425</v>
      </c>
      <c r="K535" s="407">
        <v>1</v>
      </c>
      <c r="L535" s="993"/>
      <c r="M535" s="965">
        <f>K535*L535</f>
        <v>0</v>
      </c>
    </row>
    <row r="536" spans="1:13" ht="27" customHeight="1">
      <c r="A536" s="1113" t="s">
        <v>1021</v>
      </c>
      <c r="B536" s="1113"/>
      <c r="C536" s="1113"/>
      <c r="D536" s="1114"/>
      <c r="E536" s="309" t="s">
        <v>428</v>
      </c>
      <c r="F536" s="309" t="s">
        <v>424</v>
      </c>
      <c r="G536" s="382">
        <f t="shared" si="7"/>
        <v>216</v>
      </c>
      <c r="H536" s="1218" t="s">
        <v>646</v>
      </c>
      <c r="I536" s="1219"/>
      <c r="J536" s="383" t="s">
        <v>425</v>
      </c>
      <c r="K536" s="407">
        <v>1</v>
      </c>
      <c r="L536" s="993"/>
      <c r="M536" s="965">
        <f>K536*L536</f>
        <v>0</v>
      </c>
    </row>
    <row r="537" spans="1:13">
      <c r="A537" s="12" t="s">
        <v>603</v>
      </c>
      <c r="B537" s="197"/>
      <c r="C537" s="197"/>
      <c r="D537" s="197"/>
      <c r="E537" s="404" t="s">
        <v>1022</v>
      </c>
      <c r="F537" s="203"/>
      <c r="G537" s="321"/>
      <c r="H537" s="322"/>
      <c r="I537" s="322"/>
      <c r="J537" s="413"/>
      <c r="K537" s="201"/>
      <c r="L537" s="1062"/>
    </row>
    <row r="538" spans="1:13">
      <c r="A538" s="32" t="s">
        <v>1023</v>
      </c>
      <c r="B538" s="197"/>
      <c r="C538" s="197"/>
      <c r="D538" s="197"/>
      <c r="E538" s="404"/>
      <c r="F538" s="411"/>
      <c r="G538" s="204"/>
      <c r="H538" s="412"/>
      <c r="I538" s="320"/>
      <c r="J538" s="412"/>
      <c r="K538" s="205"/>
      <c r="L538" s="1062"/>
    </row>
    <row r="539" spans="1:13">
      <c r="A539" s="12" t="s">
        <v>429</v>
      </c>
      <c r="B539" s="197"/>
      <c r="C539" s="197"/>
      <c r="D539" s="197"/>
      <c r="E539" s="309" t="s">
        <v>430</v>
      </c>
      <c r="F539" s="309" t="s">
        <v>1024</v>
      </c>
      <c r="G539" s="382">
        <v>1</v>
      </c>
      <c r="H539" s="1218" t="s">
        <v>646</v>
      </c>
      <c r="I539" s="1219"/>
      <c r="J539" s="383" t="s">
        <v>221</v>
      </c>
      <c r="K539" s="407" t="s">
        <v>149</v>
      </c>
      <c r="L539" s="1065" t="s">
        <v>922</v>
      </c>
      <c r="M539" s="965" t="s">
        <v>922</v>
      </c>
    </row>
    <row r="540" spans="1:13">
      <c r="A540" s="12" t="s">
        <v>431</v>
      </c>
      <c r="B540" s="197"/>
      <c r="C540" s="197"/>
      <c r="D540" s="197"/>
      <c r="E540" s="309" t="s">
        <v>680</v>
      </c>
      <c r="F540" s="309" t="s">
        <v>1024</v>
      </c>
      <c r="G540" s="382">
        <v>1</v>
      </c>
      <c r="H540" s="1218" t="s">
        <v>646</v>
      </c>
      <c r="I540" s="1219"/>
      <c r="J540" s="383" t="s">
        <v>221</v>
      </c>
      <c r="K540" s="407" t="s">
        <v>149</v>
      </c>
      <c r="L540" s="1065" t="s">
        <v>922</v>
      </c>
      <c r="M540" s="965" t="s">
        <v>922</v>
      </c>
    </row>
    <row r="541" spans="1:13">
      <c r="A541" s="12" t="s">
        <v>432</v>
      </c>
      <c r="B541" s="197"/>
      <c r="C541" s="197"/>
      <c r="D541" s="197"/>
      <c r="E541" s="309" t="s">
        <v>433</v>
      </c>
      <c r="F541" s="309" t="s">
        <v>1024</v>
      </c>
      <c r="G541" s="382">
        <v>1</v>
      </c>
      <c r="H541" s="1218" t="s">
        <v>646</v>
      </c>
      <c r="I541" s="1219"/>
      <c r="J541" s="383" t="s">
        <v>221</v>
      </c>
      <c r="K541" s="407" t="s">
        <v>149</v>
      </c>
      <c r="L541" s="1065" t="s">
        <v>922</v>
      </c>
      <c r="M541" s="965" t="s">
        <v>922</v>
      </c>
    </row>
    <row r="542" spans="1:13">
      <c r="A542" s="12" t="s">
        <v>434</v>
      </c>
      <c r="B542" s="197"/>
      <c r="C542" s="197"/>
      <c r="D542" s="197"/>
      <c r="E542" s="309" t="s">
        <v>435</v>
      </c>
      <c r="F542" s="309" t="s">
        <v>1024</v>
      </c>
      <c r="G542" s="382">
        <v>1</v>
      </c>
      <c r="H542" s="1218" t="s">
        <v>646</v>
      </c>
      <c r="I542" s="1219"/>
      <c r="J542" s="383" t="s">
        <v>221</v>
      </c>
      <c r="K542" s="407" t="s">
        <v>149</v>
      </c>
      <c r="L542" s="1065" t="s">
        <v>922</v>
      </c>
      <c r="M542" s="965" t="s">
        <v>922</v>
      </c>
    </row>
    <row r="543" spans="1:13">
      <c r="A543" s="12" t="s">
        <v>436</v>
      </c>
      <c r="B543" s="197"/>
      <c r="C543" s="197"/>
      <c r="D543" s="197"/>
      <c r="E543" s="309" t="s">
        <v>435</v>
      </c>
      <c r="F543" s="309" t="s">
        <v>1024</v>
      </c>
      <c r="G543" s="382">
        <v>1</v>
      </c>
      <c r="H543" s="1218" t="s">
        <v>646</v>
      </c>
      <c r="I543" s="1219"/>
      <c r="J543" s="383" t="s">
        <v>221</v>
      </c>
      <c r="K543" s="407" t="s">
        <v>149</v>
      </c>
      <c r="L543" s="1065" t="s">
        <v>922</v>
      </c>
      <c r="M543" s="965" t="s">
        <v>922</v>
      </c>
    </row>
    <row r="544" spans="1:13">
      <c r="A544" s="12" t="s">
        <v>437</v>
      </c>
      <c r="B544" s="197"/>
      <c r="C544" s="197"/>
      <c r="D544" s="197"/>
      <c r="E544" s="309" t="s">
        <v>435</v>
      </c>
      <c r="F544" s="309" t="s">
        <v>1024</v>
      </c>
      <c r="G544" s="382">
        <v>1</v>
      </c>
      <c r="H544" s="1218" t="s">
        <v>646</v>
      </c>
      <c r="I544" s="1219"/>
      <c r="J544" s="383" t="s">
        <v>221</v>
      </c>
      <c r="K544" s="407" t="s">
        <v>149</v>
      </c>
      <c r="L544" s="1065" t="s">
        <v>922</v>
      </c>
      <c r="M544" s="965" t="s">
        <v>922</v>
      </c>
    </row>
    <row r="545" spans="1:13">
      <c r="A545" s="12" t="s">
        <v>438</v>
      </c>
      <c r="B545" s="197"/>
      <c r="C545" s="197"/>
      <c r="D545" s="197"/>
      <c r="E545" s="309" t="s">
        <v>435</v>
      </c>
      <c r="F545" s="309" t="s">
        <v>1024</v>
      </c>
      <c r="G545" s="382">
        <v>1</v>
      </c>
      <c r="H545" s="1218" t="s">
        <v>646</v>
      </c>
      <c r="I545" s="1219"/>
      <c r="J545" s="383" t="s">
        <v>221</v>
      </c>
      <c r="K545" s="407" t="s">
        <v>149</v>
      </c>
      <c r="L545" s="1065" t="s">
        <v>922</v>
      </c>
      <c r="M545" s="965" t="s">
        <v>922</v>
      </c>
    </row>
    <row r="546" spans="1:13">
      <c r="A546" s="12" t="s">
        <v>439</v>
      </c>
      <c r="B546" s="197"/>
      <c r="C546" s="197"/>
      <c r="D546" s="197"/>
      <c r="E546" s="309" t="s">
        <v>440</v>
      </c>
      <c r="F546" s="309" t="s">
        <v>1024</v>
      </c>
      <c r="G546" s="382">
        <v>1</v>
      </c>
      <c r="H546" s="1218" t="s">
        <v>646</v>
      </c>
      <c r="I546" s="1219"/>
      <c r="J546" s="383" t="s">
        <v>221</v>
      </c>
      <c r="K546" s="407" t="s">
        <v>149</v>
      </c>
      <c r="L546" s="1065" t="s">
        <v>922</v>
      </c>
      <c r="M546" s="965" t="s">
        <v>922</v>
      </c>
    </row>
    <row r="547" spans="1:13">
      <c r="A547" s="84"/>
      <c r="B547" s="197"/>
      <c r="C547" s="197"/>
      <c r="D547" s="197"/>
      <c r="E547" s="404" t="s">
        <v>1022</v>
      </c>
      <c r="F547" s="408"/>
      <c r="G547" s="414"/>
      <c r="H547" s="410"/>
      <c r="I547" s="410"/>
      <c r="J547" s="410"/>
      <c r="K547" s="415"/>
      <c r="L547" s="1062"/>
    </row>
    <row r="548" spans="1:13">
      <c r="A548" s="84"/>
      <c r="B548" s="197"/>
      <c r="C548" s="197"/>
      <c r="D548" s="197"/>
      <c r="E548" s="404"/>
      <c r="F548" s="83"/>
      <c r="G548" s="321"/>
      <c r="H548" s="322"/>
      <c r="I548" s="322"/>
      <c r="J548" s="322"/>
      <c r="K548" s="323"/>
      <c r="L548" s="1062"/>
    </row>
    <row r="549" spans="1:13">
      <c r="A549" s="32" t="s">
        <v>1025</v>
      </c>
      <c r="B549" s="197"/>
      <c r="C549" s="197"/>
      <c r="D549" s="197"/>
      <c r="E549" s="404"/>
      <c r="F549" s="203"/>
      <c r="G549" s="204"/>
      <c r="H549" s="412"/>
      <c r="I549" s="197" t="s">
        <v>93</v>
      </c>
      <c r="J549" s="412"/>
      <c r="K549" s="205"/>
      <c r="L549" s="1062"/>
    </row>
    <row r="550" spans="1:13">
      <c r="A550" s="12" t="s">
        <v>681</v>
      </c>
      <c r="B550" s="197"/>
      <c r="C550" s="197"/>
      <c r="D550" s="197"/>
      <c r="E550" s="309" t="s">
        <v>442</v>
      </c>
      <c r="F550" s="309" t="s">
        <v>1026</v>
      </c>
      <c r="G550" s="382">
        <v>1</v>
      </c>
      <c r="H550" s="383" t="s">
        <v>221</v>
      </c>
      <c r="I550" s="309"/>
      <c r="J550" s="383" t="s">
        <v>289</v>
      </c>
      <c r="K550" s="407">
        <v>1</v>
      </c>
      <c r="L550" s="993"/>
      <c r="M550" s="965">
        <f>K550*L550</f>
        <v>0</v>
      </c>
    </row>
    <row r="551" spans="1:13">
      <c r="A551" s="12" t="s">
        <v>443</v>
      </c>
      <c r="B551" s="197"/>
      <c r="C551" s="197"/>
      <c r="D551" s="197"/>
      <c r="E551" s="309" t="s">
        <v>442</v>
      </c>
      <c r="F551" s="309" t="s">
        <v>1026</v>
      </c>
      <c r="G551" s="382">
        <v>1</v>
      </c>
      <c r="H551" s="383" t="s">
        <v>221</v>
      </c>
      <c r="I551" s="309"/>
      <c r="J551" s="383" t="s">
        <v>289</v>
      </c>
      <c r="K551" s="407">
        <v>1</v>
      </c>
      <c r="L551" s="993"/>
      <c r="M551" s="966">
        <f>K551*L551</f>
        <v>0</v>
      </c>
    </row>
    <row r="552" spans="1:13">
      <c r="A552" s="12" t="s">
        <v>444</v>
      </c>
      <c r="B552" s="197"/>
      <c r="C552" s="197"/>
      <c r="D552" s="197"/>
      <c r="E552" s="404"/>
      <c r="F552" s="83"/>
      <c r="G552" s="319"/>
      <c r="H552" s="416"/>
      <c r="I552" s="322"/>
      <c r="J552" s="322"/>
      <c r="K552" s="201"/>
      <c r="L552" s="1062"/>
      <c r="M552" s="968"/>
    </row>
    <row r="553" spans="1:13">
      <c r="A553" s="12" t="s">
        <v>446</v>
      </c>
      <c r="B553" s="197"/>
      <c r="C553" s="197"/>
      <c r="D553" s="197"/>
      <c r="E553" s="309" t="s">
        <v>447</v>
      </c>
      <c r="F553" s="309" t="s">
        <v>1026</v>
      </c>
      <c r="G553" s="382">
        <v>1</v>
      </c>
      <c r="H553" s="383" t="s">
        <v>221</v>
      </c>
      <c r="I553" s="309"/>
      <c r="J553" s="383" t="s">
        <v>289</v>
      </c>
      <c r="K553" s="407">
        <v>1</v>
      </c>
      <c r="L553" s="993"/>
      <c r="M553" s="969">
        <f>K553*L553</f>
        <v>0</v>
      </c>
    </row>
    <row r="554" spans="1:13">
      <c r="A554" s="12" t="s">
        <v>448</v>
      </c>
      <c r="B554" s="197"/>
      <c r="C554" s="197"/>
      <c r="D554" s="197"/>
      <c r="E554" s="309" t="s">
        <v>449</v>
      </c>
      <c r="F554" s="309" t="s">
        <v>1026</v>
      </c>
      <c r="G554" s="382">
        <v>1</v>
      </c>
      <c r="H554" s="383" t="s">
        <v>221</v>
      </c>
      <c r="I554" s="309"/>
      <c r="J554" s="383" t="s">
        <v>289</v>
      </c>
      <c r="K554" s="407">
        <v>1</v>
      </c>
      <c r="L554" s="993"/>
      <c r="M554" s="965">
        <f>K554*L554</f>
        <v>0</v>
      </c>
    </row>
    <row r="555" spans="1:13">
      <c r="A555" s="12" t="s">
        <v>450</v>
      </c>
      <c r="B555" s="197"/>
      <c r="C555" s="197"/>
      <c r="D555" s="197"/>
      <c r="E555" s="309" t="s">
        <v>449</v>
      </c>
      <c r="F555" s="309" t="s">
        <v>1026</v>
      </c>
      <c r="G555" s="382">
        <v>1</v>
      </c>
      <c r="H555" s="383" t="s">
        <v>221</v>
      </c>
      <c r="I555" s="309"/>
      <c r="J555" s="383" t="s">
        <v>289</v>
      </c>
      <c r="K555" s="407">
        <v>1</v>
      </c>
      <c r="L555" s="993"/>
      <c r="M555" s="965">
        <f>K555*L555</f>
        <v>0</v>
      </c>
    </row>
    <row r="556" spans="1:13">
      <c r="A556" s="12" t="s">
        <v>451</v>
      </c>
      <c r="B556" s="197"/>
      <c r="C556" s="197"/>
      <c r="D556" s="197"/>
      <c r="E556" s="309" t="s">
        <v>452</v>
      </c>
      <c r="F556" s="309" t="s">
        <v>1026</v>
      </c>
      <c r="G556" s="382">
        <v>1</v>
      </c>
      <c r="H556" s="383" t="s">
        <v>221</v>
      </c>
      <c r="I556" s="309"/>
      <c r="J556" s="383" t="s">
        <v>289</v>
      </c>
      <c r="K556" s="407">
        <v>1</v>
      </c>
      <c r="L556" s="993"/>
      <c r="M556" s="965">
        <f>K556*L556</f>
        <v>0</v>
      </c>
    </row>
    <row r="557" spans="1:13">
      <c r="A557" s="7"/>
      <c r="B557" s="197"/>
      <c r="C557" s="197"/>
      <c r="D557" s="197"/>
      <c r="E557" s="83" t="s">
        <v>453</v>
      </c>
      <c r="F557" s="203"/>
      <c r="G557" s="319"/>
      <c r="H557" s="85"/>
      <c r="I557" s="322"/>
      <c r="J557" s="85"/>
      <c r="K557" s="201"/>
      <c r="L557" s="1062"/>
    </row>
    <row r="558" spans="1:13">
      <c r="A558" s="7"/>
      <c r="B558" s="197"/>
      <c r="C558" s="197"/>
      <c r="D558" s="197"/>
      <c r="E558" s="203" t="s">
        <v>454</v>
      </c>
      <c r="F558" s="203"/>
      <c r="G558" s="319"/>
      <c r="H558" s="85"/>
      <c r="I558" s="322"/>
      <c r="J558" s="85"/>
      <c r="K558" s="201"/>
      <c r="L558" s="1062"/>
    </row>
    <row r="559" spans="1:13">
      <c r="A559" s="7"/>
      <c r="B559" s="197"/>
      <c r="C559" s="197"/>
      <c r="D559" s="197"/>
      <c r="E559" s="203"/>
      <c r="F559" s="203"/>
      <c r="G559" s="319"/>
      <c r="H559" s="85"/>
      <c r="I559" s="322"/>
      <c r="J559" s="85"/>
      <c r="K559" s="201"/>
      <c r="L559" s="1062"/>
    </row>
    <row r="560" spans="1:13">
      <c r="A560" s="32" t="s">
        <v>1027</v>
      </c>
      <c r="B560" s="197"/>
      <c r="C560" s="197"/>
      <c r="D560" s="197"/>
      <c r="E560" s="404"/>
      <c r="F560" s="83"/>
      <c r="G560" s="321"/>
      <c r="H560" s="322"/>
      <c r="I560" s="322"/>
      <c r="J560" s="85"/>
      <c r="K560" s="323"/>
      <c r="L560" s="1062"/>
    </row>
    <row r="561" spans="1:13">
      <c r="A561" s="12" t="s">
        <v>455</v>
      </c>
      <c r="B561" s="197"/>
      <c r="C561" s="197"/>
      <c r="D561" s="197"/>
      <c r="E561" s="206" t="s">
        <v>456</v>
      </c>
      <c r="F561" s="291"/>
      <c r="G561" s="212">
        <v>0</v>
      </c>
      <c r="H561" s="209" t="s">
        <v>221</v>
      </c>
      <c r="I561" s="291"/>
      <c r="J561" s="209" t="s">
        <v>289</v>
      </c>
      <c r="K561" s="191" t="s">
        <v>149</v>
      </c>
      <c r="L561" s="1061" t="s">
        <v>922</v>
      </c>
      <c r="M561" s="965" t="s">
        <v>922</v>
      </c>
    </row>
    <row r="562" spans="1:13">
      <c r="A562" s="12" t="s">
        <v>457</v>
      </c>
      <c r="B562" s="197"/>
      <c r="C562" s="197"/>
      <c r="D562" s="197"/>
      <c r="E562" s="210" t="s">
        <v>654</v>
      </c>
      <c r="F562" s="291"/>
      <c r="G562" s="212">
        <v>0</v>
      </c>
      <c r="H562" s="209" t="s">
        <v>221</v>
      </c>
      <c r="I562" s="291"/>
      <c r="J562" s="209" t="s">
        <v>289</v>
      </c>
      <c r="K562" s="191" t="s">
        <v>149</v>
      </c>
      <c r="L562" s="1061" t="s">
        <v>922</v>
      </c>
      <c r="M562" s="965" t="s">
        <v>922</v>
      </c>
    </row>
    <row r="563" spans="1:13">
      <c r="A563" s="12" t="s">
        <v>458</v>
      </c>
      <c r="B563" s="197"/>
      <c r="C563" s="197"/>
      <c r="D563" s="197"/>
      <c r="E563" s="206" t="s">
        <v>459</v>
      </c>
      <c r="F563" s="291"/>
      <c r="G563" s="212">
        <v>0</v>
      </c>
      <c r="H563" s="209" t="s">
        <v>221</v>
      </c>
      <c r="I563" s="291"/>
      <c r="J563" s="209" t="s">
        <v>289</v>
      </c>
      <c r="K563" s="191" t="s">
        <v>149</v>
      </c>
      <c r="L563" s="1061" t="s">
        <v>922</v>
      </c>
      <c r="M563" s="965" t="s">
        <v>922</v>
      </c>
    </row>
    <row r="564" spans="1:13">
      <c r="A564" s="12" t="s">
        <v>460</v>
      </c>
      <c r="B564" s="197"/>
      <c r="C564" s="197"/>
      <c r="D564" s="197"/>
      <c r="E564" s="206" t="s">
        <v>461</v>
      </c>
      <c r="F564" s="291"/>
      <c r="G564" s="212">
        <v>0</v>
      </c>
      <c r="H564" s="209" t="s">
        <v>221</v>
      </c>
      <c r="I564" s="291"/>
      <c r="J564" s="209" t="s">
        <v>289</v>
      </c>
      <c r="K564" s="191" t="s">
        <v>149</v>
      </c>
      <c r="L564" s="1061" t="s">
        <v>922</v>
      </c>
      <c r="M564" s="965" t="s">
        <v>922</v>
      </c>
    </row>
    <row r="565" spans="1:13">
      <c r="A565" s="12" t="s">
        <v>462</v>
      </c>
      <c r="B565" s="197"/>
      <c r="C565" s="197"/>
      <c r="D565" s="197"/>
      <c r="E565" s="206" t="s">
        <v>463</v>
      </c>
      <c r="F565" s="291"/>
      <c r="G565" s="212">
        <v>0</v>
      </c>
      <c r="H565" s="209" t="s">
        <v>221</v>
      </c>
      <c r="I565" s="291"/>
      <c r="J565" s="209" t="s">
        <v>289</v>
      </c>
      <c r="K565" s="191" t="s">
        <v>149</v>
      </c>
      <c r="L565" s="1061" t="s">
        <v>922</v>
      </c>
      <c r="M565" s="965" t="s">
        <v>922</v>
      </c>
    </row>
    <row r="566" spans="1:13">
      <c r="A566" s="89"/>
      <c r="B566" s="197"/>
      <c r="C566" s="197"/>
      <c r="D566" s="197"/>
      <c r="E566" s="202" t="s">
        <v>832</v>
      </c>
      <c r="F566" s="38"/>
      <c r="G566" s="232"/>
      <c r="H566" s="38"/>
      <c r="I566" s="38"/>
      <c r="J566" s="249"/>
      <c r="K566" s="34"/>
      <c r="L566" s="1062"/>
    </row>
    <row r="567" spans="1:13">
      <c r="A567" s="89"/>
      <c r="B567" s="197"/>
      <c r="C567" s="197"/>
      <c r="D567" s="197"/>
      <c r="E567" s="202" t="s">
        <v>833</v>
      </c>
      <c r="F567" s="156"/>
      <c r="G567" s="417"/>
      <c r="H567" s="64"/>
      <c r="I567" s="72"/>
      <c r="J567" s="33"/>
      <c r="K567" s="418"/>
      <c r="L567" s="1062"/>
    </row>
    <row r="568" spans="1:13">
      <c r="A568" s="89"/>
      <c r="B568" s="197"/>
      <c r="C568" s="197"/>
      <c r="D568" s="197"/>
      <c r="E568" s="404"/>
      <c r="F568" s="322"/>
      <c r="G568" s="419"/>
      <c r="H568" s="85"/>
      <c r="I568" s="201"/>
      <c r="J568" s="406"/>
      <c r="K568" s="420"/>
      <c r="L568" s="1062"/>
    </row>
    <row r="569" spans="1:13">
      <c r="A569" s="32" t="s">
        <v>1028</v>
      </c>
      <c r="B569" s="197"/>
      <c r="C569" s="197"/>
      <c r="D569" s="197"/>
      <c r="E569" s="404"/>
      <c r="F569" s="83"/>
      <c r="G569" s="319"/>
      <c r="H569" s="322"/>
      <c r="I569" s="322"/>
      <c r="J569" s="85"/>
      <c r="K569" s="201"/>
      <c r="L569" s="1062"/>
    </row>
    <row r="570" spans="1:13">
      <c r="A570" s="12" t="s">
        <v>455</v>
      </c>
      <c r="B570" s="197"/>
      <c r="C570" s="197"/>
      <c r="D570" s="197"/>
      <c r="E570" s="206" t="s">
        <v>464</v>
      </c>
      <c r="F570" s="291"/>
      <c r="G570" s="212">
        <v>0</v>
      </c>
      <c r="H570" s="209" t="s">
        <v>221</v>
      </c>
      <c r="I570" s="209"/>
      <c r="J570" s="209" t="s">
        <v>289</v>
      </c>
      <c r="K570" s="191" t="s">
        <v>149</v>
      </c>
      <c r="L570" s="1061" t="s">
        <v>922</v>
      </c>
      <c r="M570" s="965" t="s">
        <v>922</v>
      </c>
    </row>
    <row r="571" spans="1:13">
      <c r="A571" s="12" t="s">
        <v>457</v>
      </c>
      <c r="B571" s="197"/>
      <c r="C571" s="197"/>
      <c r="D571" s="197"/>
      <c r="E571" s="210" t="s">
        <v>654</v>
      </c>
      <c r="F571" s="291"/>
      <c r="G571" s="212">
        <v>0</v>
      </c>
      <c r="H571" s="209" t="s">
        <v>221</v>
      </c>
      <c r="I571" s="209"/>
      <c r="J571" s="209" t="s">
        <v>289</v>
      </c>
      <c r="K571" s="191" t="s">
        <v>149</v>
      </c>
      <c r="L571" s="1061" t="s">
        <v>922</v>
      </c>
      <c r="M571" s="965" t="s">
        <v>922</v>
      </c>
    </row>
    <row r="572" spans="1:13">
      <c r="A572" s="12" t="s">
        <v>465</v>
      </c>
      <c r="B572" s="197"/>
      <c r="C572" s="197"/>
      <c r="D572" s="197"/>
      <c r="E572" s="206" t="s">
        <v>459</v>
      </c>
      <c r="F572" s="291"/>
      <c r="G572" s="212">
        <v>0</v>
      </c>
      <c r="H572" s="209" t="s">
        <v>221</v>
      </c>
      <c r="I572" s="209"/>
      <c r="J572" s="209" t="s">
        <v>289</v>
      </c>
      <c r="K572" s="191" t="s">
        <v>149</v>
      </c>
      <c r="L572" s="1061" t="s">
        <v>922</v>
      </c>
      <c r="M572" s="965" t="s">
        <v>922</v>
      </c>
    </row>
    <row r="573" spans="1:13">
      <c r="A573" s="12" t="s">
        <v>460</v>
      </c>
      <c r="B573" s="197"/>
      <c r="C573" s="197"/>
      <c r="D573" s="197"/>
      <c r="E573" s="206" t="s">
        <v>461</v>
      </c>
      <c r="F573" s="291"/>
      <c r="G573" s="212">
        <v>0</v>
      </c>
      <c r="H573" s="209" t="s">
        <v>221</v>
      </c>
      <c r="I573" s="209"/>
      <c r="J573" s="209" t="s">
        <v>289</v>
      </c>
      <c r="K573" s="191" t="s">
        <v>149</v>
      </c>
      <c r="L573" s="1061" t="s">
        <v>922</v>
      </c>
      <c r="M573" s="965" t="s">
        <v>922</v>
      </c>
    </row>
    <row r="574" spans="1:13">
      <c r="A574" s="12" t="s">
        <v>462</v>
      </c>
      <c r="B574" s="197"/>
      <c r="C574" s="197"/>
      <c r="D574" s="197"/>
      <c r="E574" s="206" t="s">
        <v>466</v>
      </c>
      <c r="F574" s="291"/>
      <c r="G574" s="212">
        <v>0</v>
      </c>
      <c r="H574" s="209" t="s">
        <v>221</v>
      </c>
      <c r="I574" s="209"/>
      <c r="J574" s="209" t="s">
        <v>289</v>
      </c>
      <c r="K574" s="191" t="s">
        <v>149</v>
      </c>
      <c r="L574" s="1061" t="s">
        <v>922</v>
      </c>
      <c r="M574" s="965" t="s">
        <v>922</v>
      </c>
    </row>
    <row r="575" spans="1:13">
      <c r="A575" s="89"/>
      <c r="B575" s="197"/>
      <c r="C575" s="197"/>
      <c r="D575" s="197"/>
      <c r="E575" s="202" t="s">
        <v>832</v>
      </c>
      <c r="F575" s="257"/>
      <c r="G575" s="421"/>
      <c r="H575" s="249"/>
      <c r="I575" s="34"/>
      <c r="J575" s="244"/>
      <c r="K575" s="290"/>
      <c r="L575" s="1062"/>
    </row>
    <row r="576" spans="1:13">
      <c r="A576" s="89"/>
      <c r="B576" s="197"/>
      <c r="C576" s="197"/>
      <c r="D576" s="197"/>
      <c r="E576" s="202" t="s">
        <v>1029</v>
      </c>
      <c r="F576" s="257"/>
      <c r="G576" s="421"/>
      <c r="H576" s="249"/>
      <c r="I576" s="34"/>
      <c r="J576" s="244"/>
      <c r="K576" s="290"/>
      <c r="L576" s="1062"/>
    </row>
    <row r="577" spans="1:13">
      <c r="A577" s="89"/>
      <c r="B577" s="197"/>
      <c r="C577" s="197"/>
      <c r="D577" s="197"/>
      <c r="E577" s="202"/>
      <c r="F577" s="257"/>
      <c r="G577" s="421"/>
      <c r="H577" s="249"/>
      <c r="I577" s="34"/>
      <c r="J577" s="244"/>
      <c r="K577" s="290"/>
      <c r="L577" s="1062"/>
    </row>
    <row r="578" spans="1:13">
      <c r="A578" s="32" t="s">
        <v>1030</v>
      </c>
      <c r="B578" s="197"/>
      <c r="C578" s="197"/>
      <c r="D578" s="197"/>
      <c r="F578" s="257"/>
      <c r="G578" s="421"/>
      <c r="H578" s="249"/>
      <c r="I578" s="34"/>
      <c r="J578" s="244"/>
      <c r="K578" s="290"/>
      <c r="L578" s="1062"/>
    </row>
    <row r="579" spans="1:13" ht="26.25" customHeight="1">
      <c r="A579" s="1113" t="s">
        <v>1031</v>
      </c>
      <c r="B579" s="1113"/>
      <c r="C579" s="1113"/>
      <c r="D579" s="1114"/>
      <c r="E579" s="286" t="s">
        <v>467</v>
      </c>
      <c r="F579" s="300" t="s">
        <v>834</v>
      </c>
      <c r="G579" s="422">
        <v>54</v>
      </c>
      <c r="H579" s="395">
        <v>1</v>
      </c>
      <c r="I579" s="395"/>
      <c r="J579" s="423" t="s">
        <v>1032</v>
      </c>
      <c r="K579" s="190">
        <v>5</v>
      </c>
      <c r="L579" s="993"/>
      <c r="M579" s="965">
        <f>K579*L579</f>
        <v>0</v>
      </c>
    </row>
    <row r="580" spans="1:13" ht="15" customHeight="1">
      <c r="A580" s="12" t="s">
        <v>468</v>
      </c>
      <c r="B580" s="197"/>
      <c r="C580" s="197"/>
      <c r="D580" s="197"/>
      <c r="E580" s="206" t="s">
        <v>469</v>
      </c>
      <c r="F580" s="300" t="s">
        <v>419</v>
      </c>
      <c r="G580" s="424">
        <v>1</v>
      </c>
      <c r="H580" s="425" t="s">
        <v>221</v>
      </c>
      <c r="I580" s="425"/>
      <c r="J580" s="425" t="s">
        <v>654</v>
      </c>
      <c r="K580" s="191">
        <v>1</v>
      </c>
      <c r="L580" s="993"/>
      <c r="M580" s="965">
        <f>K580*L580</f>
        <v>0</v>
      </c>
    </row>
    <row r="581" spans="1:13">
      <c r="A581" s="12" t="s">
        <v>470</v>
      </c>
      <c r="B581" s="197"/>
      <c r="C581" s="197"/>
      <c r="D581" s="197"/>
      <c r="E581" s="206" t="s">
        <v>471</v>
      </c>
      <c r="F581" s="300" t="s">
        <v>419</v>
      </c>
      <c r="G581" s="424">
        <v>1</v>
      </c>
      <c r="H581" s="425" t="s">
        <v>289</v>
      </c>
      <c r="I581" s="425"/>
      <c r="J581" s="425" t="s">
        <v>654</v>
      </c>
      <c r="K581" s="191">
        <v>1</v>
      </c>
      <c r="L581" s="993"/>
      <c r="M581" s="965">
        <f>K581*L581</f>
        <v>0</v>
      </c>
    </row>
    <row r="582" spans="1:13">
      <c r="A582" s="84"/>
      <c r="B582" s="197"/>
      <c r="C582" s="197"/>
      <c r="D582" s="197"/>
      <c r="E582" s="244" t="s">
        <v>472</v>
      </c>
      <c r="F582" s="426"/>
      <c r="G582" s="427"/>
      <c r="H582" s="260"/>
      <c r="I582" s="428"/>
      <c r="J582" s="428"/>
      <c r="K582" s="429"/>
      <c r="L582" s="1062"/>
    </row>
    <row r="583" spans="1:13">
      <c r="A583" s="87"/>
      <c r="B583" s="197"/>
      <c r="C583" s="197"/>
      <c r="D583" s="197"/>
      <c r="E583" s="430" t="s">
        <v>473</v>
      </c>
      <c r="F583" s="426"/>
      <c r="G583" s="427"/>
      <c r="H583" s="260"/>
      <c r="I583" s="428"/>
      <c r="J583" s="428"/>
      <c r="K583" s="429"/>
      <c r="L583" s="1062"/>
    </row>
    <row r="584" spans="1:13">
      <c r="A584" s="87"/>
      <c r="B584" s="197"/>
      <c r="C584" s="197"/>
      <c r="D584" s="197"/>
      <c r="E584" s="431"/>
      <c r="F584" s="42"/>
      <c r="G584" s="432"/>
      <c r="H584" s="433"/>
      <c r="I584" s="7"/>
      <c r="J584" s="7"/>
      <c r="K584" s="434"/>
      <c r="L584" s="1062"/>
    </row>
    <row r="585" spans="1:13">
      <c r="A585" s="32" t="s">
        <v>1033</v>
      </c>
      <c r="B585" s="197"/>
      <c r="C585" s="197"/>
      <c r="D585" s="197"/>
      <c r="E585" s="404"/>
      <c r="F585" s="411"/>
      <c r="G585" s="204"/>
      <c r="H585" s="412"/>
      <c r="I585" s="320"/>
      <c r="J585" s="320"/>
      <c r="K585" s="205"/>
      <c r="L585" s="1062"/>
    </row>
    <row r="586" spans="1:13">
      <c r="A586" s="12" t="s">
        <v>474</v>
      </c>
      <c r="B586" s="197"/>
      <c r="C586" s="197"/>
      <c r="D586" s="197"/>
      <c r="E586" s="206" t="s">
        <v>475</v>
      </c>
      <c r="F586" s="435" t="s">
        <v>835</v>
      </c>
      <c r="G586" s="436">
        <v>54</v>
      </c>
      <c r="H586" s="437" t="s">
        <v>477</v>
      </c>
      <c r="I586" s="438"/>
      <c r="J586" s="437" t="s">
        <v>477</v>
      </c>
      <c r="K586" s="191">
        <v>3</v>
      </c>
      <c r="L586" s="993"/>
      <c r="M586" s="965">
        <f>K586*L586</f>
        <v>0</v>
      </c>
    </row>
    <row r="587" spans="1:13">
      <c r="A587" s="12" t="s">
        <v>478</v>
      </c>
      <c r="B587" s="197"/>
      <c r="C587" s="197"/>
      <c r="D587" s="197"/>
      <c r="E587" s="206" t="s">
        <v>475</v>
      </c>
      <c r="F587" s="435" t="s">
        <v>835</v>
      </c>
      <c r="G587" s="439">
        <v>54</v>
      </c>
      <c r="H587" s="440" t="s">
        <v>479</v>
      </c>
      <c r="I587" s="440"/>
      <c r="J587" s="441" t="s">
        <v>480</v>
      </c>
      <c r="K587" s="191">
        <v>3</v>
      </c>
      <c r="L587" s="993"/>
      <c r="M587" s="965">
        <f>K587*L587</f>
        <v>0</v>
      </c>
    </row>
    <row r="588" spans="1:13">
      <c r="A588" s="12" t="s">
        <v>481</v>
      </c>
      <c r="B588" s="197"/>
      <c r="C588" s="197"/>
      <c r="D588" s="197"/>
      <c r="E588" s="206" t="s">
        <v>475</v>
      </c>
      <c r="F588" s="435" t="s">
        <v>835</v>
      </c>
      <c r="G588" s="212">
        <v>54</v>
      </c>
      <c r="H588" s="210">
        <v>1</v>
      </c>
      <c r="I588" s="210"/>
      <c r="J588" s="210" t="s">
        <v>221</v>
      </c>
      <c r="K588" s="191">
        <v>3</v>
      </c>
      <c r="L588" s="993"/>
      <c r="M588" s="965">
        <f>K588*L588</f>
        <v>0</v>
      </c>
    </row>
    <row r="589" spans="1:13">
      <c r="A589" s="84"/>
      <c r="B589" s="197"/>
      <c r="C589" s="197"/>
      <c r="D589" s="197"/>
      <c r="E589" s="283" t="s">
        <v>482</v>
      </c>
      <c r="F589" s="42"/>
      <c r="G589" s="232"/>
      <c r="H589" s="257"/>
      <c r="I589" s="249"/>
      <c r="J589" s="249"/>
      <c r="K589" s="34"/>
      <c r="L589" s="1062"/>
    </row>
    <row r="590" spans="1:13">
      <c r="A590" s="7"/>
      <c r="B590" s="197"/>
      <c r="C590" s="197"/>
      <c r="D590" s="197"/>
      <c r="E590" s="283" t="s">
        <v>483</v>
      </c>
      <c r="F590" s="42"/>
      <c r="G590" s="289"/>
      <c r="H590" s="442"/>
      <c r="I590" s="244"/>
      <c r="J590" s="244"/>
      <c r="K590" s="34"/>
      <c r="L590" s="1062"/>
    </row>
    <row r="591" spans="1:13">
      <c r="A591" s="7"/>
      <c r="B591" s="197"/>
      <c r="C591" s="197"/>
      <c r="D591" s="197"/>
      <c r="E591" s="283" t="s">
        <v>684</v>
      </c>
      <c r="F591" s="42"/>
      <c r="G591" s="289"/>
      <c r="H591" s="442"/>
      <c r="I591" s="244"/>
      <c r="J591" s="244"/>
      <c r="K591" s="34"/>
      <c r="L591" s="1062"/>
    </row>
    <row r="592" spans="1:13">
      <c r="A592" s="87"/>
      <c r="B592" s="197"/>
      <c r="C592" s="197"/>
      <c r="D592" s="197"/>
      <c r="E592" s="83"/>
      <c r="F592" s="42"/>
      <c r="G592" s="319"/>
      <c r="H592" s="322"/>
      <c r="I592" s="85"/>
      <c r="J592" s="85"/>
      <c r="K592" s="201"/>
      <c r="L592" s="1062"/>
    </row>
    <row r="593" spans="1:13">
      <c r="A593" s="32" t="s">
        <v>1034</v>
      </c>
      <c r="B593" s="197"/>
      <c r="C593" s="197"/>
      <c r="D593" s="197"/>
      <c r="E593" s="404"/>
      <c r="F593" s="406"/>
      <c r="G593" s="405"/>
      <c r="H593" s="443"/>
      <c r="I593" s="406"/>
      <c r="J593" s="406"/>
      <c r="K593" s="201"/>
      <c r="L593" s="1062"/>
    </row>
    <row r="594" spans="1:13">
      <c r="A594" s="12" t="s">
        <v>1035</v>
      </c>
      <c r="B594" s="12"/>
      <c r="C594" s="12"/>
      <c r="D594" s="197"/>
      <c r="E594" s="309" t="s">
        <v>484</v>
      </c>
      <c r="F594" s="309" t="s">
        <v>476</v>
      </c>
      <c r="G594" s="422">
        <v>54</v>
      </c>
      <c r="H594" s="383" t="s">
        <v>1036</v>
      </c>
      <c r="I594" s="309"/>
      <c r="J594" s="383" t="s">
        <v>485</v>
      </c>
      <c r="K594" s="407">
        <v>1</v>
      </c>
      <c r="L594" s="993"/>
      <c r="M594" s="965">
        <f>K594*L594</f>
        <v>0</v>
      </c>
    </row>
    <row r="595" spans="1:13">
      <c r="A595" s="12" t="s">
        <v>1037</v>
      </c>
      <c r="B595" s="12"/>
      <c r="C595" s="12"/>
      <c r="D595" s="197"/>
      <c r="E595" s="309" t="s">
        <v>484</v>
      </c>
      <c r="F595" s="309" t="s">
        <v>476</v>
      </c>
      <c r="G595" s="422">
        <v>54</v>
      </c>
      <c r="H595" s="383" t="s">
        <v>289</v>
      </c>
      <c r="I595" s="309"/>
      <c r="J595" s="383" t="s">
        <v>289</v>
      </c>
      <c r="K595" s="407">
        <v>1</v>
      </c>
      <c r="L595" s="993"/>
      <c r="M595" s="965">
        <f>K595*L595</f>
        <v>0</v>
      </c>
    </row>
    <row r="596" spans="1:13">
      <c r="A596" s="90"/>
      <c r="B596" s="197"/>
      <c r="C596" s="197"/>
      <c r="D596" s="197"/>
      <c r="E596" s="406" t="s">
        <v>1038</v>
      </c>
      <c r="F596" s="42"/>
      <c r="G596" s="405"/>
      <c r="H596" s="443"/>
      <c r="I596" s="406"/>
      <c r="J596" s="406"/>
      <c r="K596" s="420"/>
      <c r="L596" s="1062"/>
    </row>
    <row r="597" spans="1:13">
      <c r="A597" s="90"/>
      <c r="B597" s="197"/>
      <c r="C597" s="197"/>
      <c r="D597" s="197"/>
      <c r="E597" s="431" t="s">
        <v>685</v>
      </c>
      <c r="F597" s="42"/>
      <c r="G597" s="444"/>
      <c r="H597" s="406"/>
      <c r="I597" s="443"/>
      <c r="J597" s="406"/>
      <c r="K597" s="420"/>
      <c r="L597" s="1062"/>
    </row>
    <row r="598" spans="1:13">
      <c r="A598" s="90"/>
      <c r="B598" s="197"/>
      <c r="C598" s="197"/>
      <c r="D598" s="197"/>
      <c r="E598" s="404"/>
      <c r="F598" s="406"/>
      <c r="G598" s="405"/>
      <c r="H598" s="406"/>
      <c r="I598" s="443"/>
      <c r="J598" s="406"/>
      <c r="K598" s="420"/>
      <c r="L598" s="1062"/>
    </row>
    <row r="599" spans="1:13">
      <c r="A599" s="32" t="s">
        <v>1039</v>
      </c>
      <c r="B599" s="197"/>
      <c r="C599" s="197"/>
      <c r="D599" s="197"/>
      <c r="E599" s="404"/>
      <c r="F599" s="406"/>
      <c r="G599" s="405"/>
      <c r="H599" s="443"/>
      <c r="I599" s="406"/>
      <c r="J599" s="406"/>
      <c r="K599" s="201"/>
      <c r="L599" s="1062"/>
    </row>
    <row r="600" spans="1:13" ht="27" customHeight="1">
      <c r="A600" s="1113" t="s">
        <v>1040</v>
      </c>
      <c r="B600" s="1113"/>
      <c r="C600" s="1113"/>
      <c r="D600" s="1114"/>
      <c r="E600" s="309"/>
      <c r="F600" s="309" t="s">
        <v>419</v>
      </c>
      <c r="G600" s="382">
        <v>1</v>
      </c>
      <c r="H600" s="395" t="s">
        <v>654</v>
      </c>
      <c r="I600" s="309"/>
      <c r="J600" s="383">
        <v>1</v>
      </c>
      <c r="K600" s="407" t="s">
        <v>149</v>
      </c>
      <c r="L600" s="1061" t="s">
        <v>922</v>
      </c>
      <c r="M600" s="965" t="s">
        <v>922</v>
      </c>
    </row>
    <row r="601" spans="1:13" ht="15" customHeight="1">
      <c r="A601" s="90"/>
      <c r="B601" s="197"/>
      <c r="C601" s="197"/>
      <c r="D601" s="197"/>
      <c r="E601" s="404"/>
      <c r="F601" s="406"/>
      <c r="G601" s="405"/>
      <c r="H601" s="443"/>
      <c r="I601" s="406"/>
      <c r="J601" s="406"/>
      <c r="K601" s="420"/>
      <c r="L601" s="1062"/>
    </row>
    <row r="602" spans="1:13" ht="15" customHeight="1" thickBot="1">
      <c r="A602" s="90"/>
      <c r="B602" s="197"/>
      <c r="C602" s="197"/>
      <c r="D602" s="197"/>
      <c r="E602" s="684"/>
      <c r="F602" s="406"/>
      <c r="G602" s="1103" t="s">
        <v>1256</v>
      </c>
      <c r="H602" s="1103"/>
      <c r="I602" s="1103"/>
      <c r="J602" s="1103"/>
      <c r="K602" s="1103"/>
      <c r="L602" s="1216">
        <f>SUM(M522:M600)</f>
        <v>0</v>
      </c>
      <c r="M602" s="1216"/>
    </row>
    <row r="603" spans="1:13" ht="15" customHeight="1">
      <c r="A603" s="90"/>
      <c r="B603" s="197"/>
      <c r="C603" s="197"/>
      <c r="D603" s="197"/>
      <c r="E603" s="684"/>
      <c r="F603" s="406"/>
      <c r="G603" s="405"/>
      <c r="H603" s="443"/>
      <c r="I603" s="406"/>
      <c r="J603" s="406"/>
      <c r="K603" s="420"/>
      <c r="L603" s="1062"/>
    </row>
    <row r="604" spans="1:13" ht="18" customHeight="1">
      <c r="A604" s="32" t="s">
        <v>1041</v>
      </c>
      <c r="B604" s="197"/>
      <c r="C604" s="197"/>
      <c r="D604" s="197"/>
      <c r="E604" s="404"/>
      <c r="F604" s="445"/>
      <c r="G604" s="95"/>
      <c r="H604" s="95"/>
      <c r="I604" s="95"/>
      <c r="J604" s="95"/>
      <c r="K604" s="95"/>
      <c r="L604" s="1066"/>
      <c r="M604" s="95"/>
    </row>
    <row r="605" spans="1:13">
      <c r="A605" s="32" t="s">
        <v>1042</v>
      </c>
      <c r="B605" s="197"/>
      <c r="C605" s="197"/>
      <c r="D605" s="197"/>
      <c r="E605" s="404"/>
      <c r="F605" s="406"/>
      <c r="G605" s="405"/>
      <c r="H605" s="406"/>
      <c r="I605" s="406"/>
      <c r="J605" s="406"/>
      <c r="K605" s="201"/>
      <c r="L605" s="1062"/>
    </row>
    <row r="606" spans="1:13">
      <c r="A606" s="32" t="s">
        <v>1043</v>
      </c>
      <c r="B606" s="197"/>
      <c r="C606" s="197"/>
      <c r="D606" s="197"/>
      <c r="E606" s="404"/>
      <c r="F606" s="445"/>
      <c r="G606" s="204"/>
      <c r="H606" s="446"/>
      <c r="I606" s="446"/>
      <c r="J606" s="446"/>
      <c r="K606" s="447"/>
      <c r="L606" s="1062"/>
    </row>
    <row r="607" spans="1:13">
      <c r="A607" s="12" t="s">
        <v>487</v>
      </c>
      <c r="B607" s="197"/>
      <c r="C607" s="197"/>
      <c r="D607" s="197"/>
      <c r="E607" s="309" t="s">
        <v>488</v>
      </c>
      <c r="F607" s="309" t="s">
        <v>424</v>
      </c>
      <c r="G607" s="382">
        <v>12926</v>
      </c>
      <c r="H607" s="1218" t="s">
        <v>646</v>
      </c>
      <c r="I607" s="1219"/>
      <c r="J607" s="383">
        <v>1</v>
      </c>
      <c r="K607" s="407">
        <v>1</v>
      </c>
      <c r="L607" s="993"/>
      <c r="M607" s="965">
        <f t="shared" ref="M607:M613" si="8">K607*L607</f>
        <v>0</v>
      </c>
    </row>
    <row r="608" spans="1:13">
      <c r="A608" s="12" t="s">
        <v>490</v>
      </c>
      <c r="B608" s="197"/>
      <c r="C608" s="197"/>
      <c r="D608" s="197"/>
      <c r="E608" s="309" t="s">
        <v>491</v>
      </c>
      <c r="F608" s="309" t="s">
        <v>424</v>
      </c>
      <c r="G608" s="382">
        <v>12926</v>
      </c>
      <c r="H608" s="1218" t="s">
        <v>646</v>
      </c>
      <c r="I608" s="1219"/>
      <c r="J608" s="383">
        <v>1</v>
      </c>
      <c r="K608" s="407">
        <v>1</v>
      </c>
      <c r="L608" s="993"/>
      <c r="M608" s="965">
        <f t="shared" si="8"/>
        <v>0</v>
      </c>
    </row>
    <row r="609" spans="1:13">
      <c r="A609" s="12" t="s">
        <v>492</v>
      </c>
      <c r="B609" s="197"/>
      <c r="C609" s="197"/>
      <c r="D609" s="197"/>
      <c r="E609" s="309"/>
      <c r="F609" s="309" t="s">
        <v>424</v>
      </c>
      <c r="G609" s="382">
        <v>12926</v>
      </c>
      <c r="H609" s="1218" t="s">
        <v>646</v>
      </c>
      <c r="I609" s="1219"/>
      <c r="J609" s="383">
        <v>1</v>
      </c>
      <c r="K609" s="407">
        <v>1</v>
      </c>
      <c r="L609" s="993"/>
      <c r="M609" s="965">
        <f t="shared" si="8"/>
        <v>0</v>
      </c>
    </row>
    <row r="610" spans="1:13">
      <c r="A610" s="12" t="s">
        <v>493</v>
      </c>
      <c r="B610" s="197"/>
      <c r="C610" s="197"/>
      <c r="D610" s="197"/>
      <c r="E610" s="309" t="s">
        <v>428</v>
      </c>
      <c r="F610" s="309" t="s">
        <v>424</v>
      </c>
      <c r="G610" s="382">
        <v>12926</v>
      </c>
      <c r="H610" s="1218" t="s">
        <v>646</v>
      </c>
      <c r="I610" s="1219"/>
      <c r="J610" s="448">
        <v>1E-3</v>
      </c>
      <c r="K610" s="407">
        <v>13</v>
      </c>
      <c r="L610" s="993"/>
      <c r="M610" s="965">
        <f t="shared" si="8"/>
        <v>0</v>
      </c>
    </row>
    <row r="611" spans="1:13">
      <c r="A611" s="12" t="s">
        <v>494</v>
      </c>
      <c r="B611" s="197"/>
      <c r="C611" s="197"/>
      <c r="D611" s="197"/>
      <c r="E611" s="309" t="s">
        <v>495</v>
      </c>
      <c r="F611" s="309" t="s">
        <v>424</v>
      </c>
      <c r="G611" s="382">
        <v>12926</v>
      </c>
      <c r="H611" s="1218" t="s">
        <v>646</v>
      </c>
      <c r="I611" s="1219"/>
      <c r="J611" s="448">
        <v>1E-3</v>
      </c>
      <c r="K611" s="407">
        <v>13</v>
      </c>
      <c r="L611" s="993"/>
      <c r="M611" s="965">
        <f t="shared" si="8"/>
        <v>0</v>
      </c>
    </row>
    <row r="612" spans="1:13">
      <c r="A612" s="12" t="s">
        <v>496</v>
      </c>
      <c r="B612" s="197"/>
      <c r="C612" s="197"/>
      <c r="D612" s="197"/>
      <c r="E612" s="309" t="s">
        <v>428</v>
      </c>
      <c r="F612" s="309" t="s">
        <v>424</v>
      </c>
      <c r="G612" s="382">
        <v>12926</v>
      </c>
      <c r="H612" s="1218" t="s">
        <v>646</v>
      </c>
      <c r="I612" s="1219"/>
      <c r="J612" s="448">
        <v>1E-3</v>
      </c>
      <c r="K612" s="407">
        <v>13</v>
      </c>
      <c r="L612" s="993"/>
      <c r="M612" s="965">
        <f t="shared" si="8"/>
        <v>0</v>
      </c>
    </row>
    <row r="613" spans="1:13">
      <c r="A613" s="12" t="s">
        <v>497</v>
      </c>
      <c r="B613" s="197"/>
      <c r="C613" s="197"/>
      <c r="D613" s="197"/>
      <c r="E613" s="309" t="s">
        <v>428</v>
      </c>
      <c r="F613" s="309" t="s">
        <v>424</v>
      </c>
      <c r="G613" s="382">
        <v>12926</v>
      </c>
      <c r="H613" s="1218" t="s">
        <v>646</v>
      </c>
      <c r="I613" s="1219"/>
      <c r="J613" s="448">
        <v>1E-3</v>
      </c>
      <c r="K613" s="407">
        <v>13</v>
      </c>
      <c r="L613" s="993"/>
      <c r="M613" s="965">
        <f t="shared" si="8"/>
        <v>0</v>
      </c>
    </row>
    <row r="614" spans="1:13">
      <c r="A614" s="90"/>
      <c r="B614" s="197"/>
      <c r="C614" s="197"/>
      <c r="D614" s="197"/>
      <c r="E614" s="404"/>
      <c r="F614" s="445"/>
      <c r="G614" s="204"/>
      <c r="H614" s="446"/>
      <c r="I614" s="446"/>
      <c r="J614" s="449"/>
      <c r="K614" s="447"/>
      <c r="L614" s="1062"/>
    </row>
    <row r="615" spans="1:13" s="32" customFormat="1" ht="13.2">
      <c r="A615" s="32" t="s">
        <v>1044</v>
      </c>
      <c r="G615" s="386"/>
      <c r="I615" s="32" t="s">
        <v>93</v>
      </c>
      <c r="K615" s="131"/>
      <c r="L615" s="1067"/>
      <c r="M615" s="450"/>
    </row>
    <row r="616" spans="1:13">
      <c r="A616" s="12" t="s">
        <v>681</v>
      </c>
      <c r="B616" s="197"/>
      <c r="C616" s="197"/>
      <c r="D616" s="197"/>
      <c r="E616" s="309" t="s">
        <v>499</v>
      </c>
      <c r="F616" s="309" t="s">
        <v>1045</v>
      </c>
      <c r="G616" s="382"/>
      <c r="H616" s="383" t="s">
        <v>221</v>
      </c>
      <c r="I616" s="309"/>
      <c r="J616" s="448" t="s">
        <v>289</v>
      </c>
      <c r="K616" s="451">
        <v>43</v>
      </c>
      <c r="L616" s="993"/>
      <c r="M616" s="965">
        <f>K616*L616</f>
        <v>0</v>
      </c>
    </row>
    <row r="617" spans="1:13">
      <c r="A617" s="12" t="s">
        <v>443</v>
      </c>
      <c r="B617" s="197"/>
      <c r="C617" s="197"/>
      <c r="D617" s="197"/>
      <c r="E617" s="309" t="s">
        <v>499</v>
      </c>
      <c r="F617" s="452" t="s">
        <v>1045</v>
      </c>
      <c r="G617" s="382"/>
      <c r="H617" s="383" t="s">
        <v>221</v>
      </c>
      <c r="I617" s="309"/>
      <c r="J617" s="448" t="s">
        <v>289</v>
      </c>
      <c r="K617" s="451">
        <v>43</v>
      </c>
      <c r="L617" s="993"/>
      <c r="M617" s="965">
        <f>K617*L617</f>
        <v>0</v>
      </c>
    </row>
    <row r="618" spans="1:13">
      <c r="A618" s="12" t="s">
        <v>500</v>
      </c>
      <c r="B618" s="197"/>
      <c r="C618" s="197"/>
      <c r="D618" s="197"/>
      <c r="E618" s="404"/>
      <c r="F618" s="453"/>
      <c r="G618" s="319"/>
      <c r="H618" s="416"/>
      <c r="I618" s="322"/>
      <c r="J618" s="322"/>
      <c r="K618" s="454"/>
      <c r="L618" s="1062"/>
    </row>
    <row r="619" spans="1:13">
      <c r="A619" s="12" t="s">
        <v>446</v>
      </c>
      <c r="B619" s="197"/>
      <c r="C619" s="197"/>
      <c r="D619" s="197"/>
      <c r="E619" s="309" t="s">
        <v>447</v>
      </c>
      <c r="F619" s="455" t="s">
        <v>1045</v>
      </c>
      <c r="G619" s="382"/>
      <c r="H619" s="383" t="s">
        <v>221</v>
      </c>
      <c r="I619" s="309"/>
      <c r="J619" s="448" t="s">
        <v>289</v>
      </c>
      <c r="K619" s="451">
        <v>43</v>
      </c>
      <c r="L619" s="993"/>
      <c r="M619" s="965">
        <f>K619*L619</f>
        <v>0</v>
      </c>
    </row>
    <row r="620" spans="1:13">
      <c r="A620" s="12" t="s">
        <v>448</v>
      </c>
      <c r="B620" s="197"/>
      <c r="C620" s="197"/>
      <c r="D620" s="197"/>
      <c r="E620" s="309" t="s">
        <v>449</v>
      </c>
      <c r="F620" s="309" t="s">
        <v>1045</v>
      </c>
      <c r="G620" s="382"/>
      <c r="H620" s="383" t="s">
        <v>221</v>
      </c>
      <c r="I620" s="309"/>
      <c r="J620" s="448" t="s">
        <v>289</v>
      </c>
      <c r="K620" s="451">
        <v>43</v>
      </c>
      <c r="L620" s="993"/>
      <c r="M620" s="965">
        <f>K620*L620</f>
        <v>0</v>
      </c>
    </row>
    <row r="621" spans="1:13">
      <c r="A621" s="12" t="s">
        <v>450</v>
      </c>
      <c r="B621" s="197"/>
      <c r="C621" s="197"/>
      <c r="D621" s="197"/>
      <c r="E621" s="309" t="s">
        <v>449</v>
      </c>
      <c r="F621" s="309" t="s">
        <v>1045</v>
      </c>
      <c r="G621" s="382"/>
      <c r="H621" s="383" t="s">
        <v>221</v>
      </c>
      <c r="I621" s="309"/>
      <c r="J621" s="448" t="s">
        <v>289</v>
      </c>
      <c r="K621" s="451">
        <v>43</v>
      </c>
      <c r="L621" s="993"/>
      <c r="M621" s="965">
        <f>K621*L621</f>
        <v>0</v>
      </c>
    </row>
    <row r="622" spans="1:13">
      <c r="A622" s="12" t="s">
        <v>451</v>
      </c>
      <c r="B622" s="197"/>
      <c r="C622" s="197"/>
      <c r="D622" s="197"/>
      <c r="E622" s="309" t="s">
        <v>452</v>
      </c>
      <c r="F622" s="309" t="s">
        <v>1045</v>
      </c>
      <c r="G622" s="382"/>
      <c r="H622" s="383" t="s">
        <v>221</v>
      </c>
      <c r="I622" s="309"/>
      <c r="J622" s="448" t="s">
        <v>289</v>
      </c>
      <c r="K622" s="451">
        <v>43</v>
      </c>
      <c r="L622" s="993"/>
      <c r="M622" s="965">
        <f>K622*L622</f>
        <v>0</v>
      </c>
    </row>
    <row r="623" spans="1:13">
      <c r="A623" s="7"/>
      <c r="B623" s="197"/>
      <c r="C623" s="197"/>
      <c r="D623" s="197"/>
      <c r="E623" s="83" t="s">
        <v>453</v>
      </c>
      <c r="F623" s="445"/>
      <c r="G623" s="204"/>
      <c r="H623" s="446"/>
      <c r="I623" s="446"/>
      <c r="J623" s="446"/>
      <c r="K623" s="447"/>
      <c r="L623" s="1062"/>
    </row>
    <row r="624" spans="1:13">
      <c r="A624" s="7"/>
      <c r="B624" s="197"/>
      <c r="C624" s="197"/>
      <c r="D624" s="197"/>
      <c r="E624" s="203" t="s">
        <v>501</v>
      </c>
      <c r="F624" s="445"/>
      <c r="G624" s="204"/>
      <c r="H624" s="446"/>
      <c r="I624" s="446"/>
      <c r="J624" s="446"/>
      <c r="K624" s="447"/>
      <c r="L624" s="1062"/>
    </row>
    <row r="625" spans="1:13">
      <c r="A625" s="7"/>
      <c r="B625" s="197"/>
      <c r="C625" s="197"/>
      <c r="D625" s="197"/>
      <c r="E625" s="203"/>
      <c r="F625" s="445"/>
      <c r="G625" s="204"/>
      <c r="H625" s="446"/>
      <c r="I625" s="446"/>
      <c r="J625" s="446"/>
      <c r="K625" s="447"/>
      <c r="L625" s="1062"/>
    </row>
    <row r="626" spans="1:13">
      <c r="A626" s="32" t="s">
        <v>1046</v>
      </c>
      <c r="B626" s="197"/>
      <c r="C626" s="197"/>
      <c r="D626" s="197"/>
      <c r="E626" s="404"/>
      <c r="F626" s="411"/>
      <c r="G626" s="204"/>
      <c r="H626" s="320"/>
      <c r="I626" s="320"/>
      <c r="J626" s="320"/>
      <c r="K626" s="205"/>
      <c r="L626" s="1062"/>
    </row>
    <row r="627" spans="1:13">
      <c r="A627" s="12" t="s">
        <v>502</v>
      </c>
      <c r="B627" s="197"/>
      <c r="C627" s="197"/>
      <c r="D627" s="197"/>
      <c r="E627" s="309" t="s">
        <v>503</v>
      </c>
      <c r="F627" s="309" t="s">
        <v>504</v>
      </c>
      <c r="G627" s="382">
        <v>12926</v>
      </c>
      <c r="H627" s="395" t="s">
        <v>654</v>
      </c>
      <c r="I627" s="309"/>
      <c r="J627" s="448" t="s">
        <v>308</v>
      </c>
      <c r="K627" s="451">
        <v>5</v>
      </c>
      <c r="L627" s="993"/>
      <c r="M627" s="965">
        <f>K627*L627</f>
        <v>0</v>
      </c>
    </row>
    <row r="628" spans="1:13">
      <c r="A628" s="12" t="s">
        <v>505</v>
      </c>
      <c r="B628" s="197"/>
      <c r="C628" s="197"/>
      <c r="D628" s="197"/>
      <c r="E628" s="309" t="s">
        <v>503</v>
      </c>
      <c r="F628" s="309" t="s">
        <v>504</v>
      </c>
      <c r="G628" s="382">
        <v>12926</v>
      </c>
      <c r="H628" s="395" t="s">
        <v>654</v>
      </c>
      <c r="I628" s="309"/>
      <c r="J628" s="448" t="s">
        <v>506</v>
      </c>
      <c r="K628" s="407">
        <v>12</v>
      </c>
      <c r="L628" s="993"/>
      <c r="M628" s="965">
        <f>K628*L628</f>
        <v>0</v>
      </c>
    </row>
    <row r="629" spans="1:13">
      <c r="A629" s="12" t="s">
        <v>507</v>
      </c>
      <c r="B629" s="197"/>
      <c r="C629" s="197"/>
      <c r="D629" s="197"/>
      <c r="E629" s="309" t="s">
        <v>503</v>
      </c>
      <c r="F629" s="309" t="s">
        <v>504</v>
      </c>
      <c r="G629" s="382">
        <v>12926</v>
      </c>
      <c r="H629" s="383" t="s">
        <v>797</v>
      </c>
      <c r="I629" s="309"/>
      <c r="J629" s="448" t="s">
        <v>508</v>
      </c>
      <c r="K629" s="407">
        <v>38</v>
      </c>
      <c r="L629" s="993"/>
      <c r="M629" s="965">
        <f>K629*L629</f>
        <v>0</v>
      </c>
    </row>
    <row r="630" spans="1:13">
      <c r="A630" s="84"/>
      <c r="B630" s="197"/>
      <c r="C630" s="197"/>
      <c r="D630" s="197"/>
      <c r="E630" s="402" t="s">
        <v>509</v>
      </c>
      <c r="F630" s="42"/>
      <c r="G630" s="319"/>
      <c r="H630" s="85"/>
      <c r="I630" s="322"/>
      <c r="J630" s="322"/>
      <c r="K630" s="201"/>
      <c r="L630" s="1062"/>
    </row>
    <row r="631" spans="1:13">
      <c r="A631" s="7"/>
      <c r="B631" s="197"/>
      <c r="C631" s="197"/>
      <c r="D631" s="197"/>
      <c r="E631" s="402" t="s">
        <v>514</v>
      </c>
      <c r="F631" s="42"/>
      <c r="G631" s="319"/>
      <c r="H631" s="85"/>
      <c r="I631" s="85"/>
      <c r="J631" s="85"/>
      <c r="K631" s="201"/>
      <c r="L631" s="1064"/>
      <c r="M631" s="307"/>
    </row>
    <row r="632" spans="1:13">
      <c r="A632" s="7"/>
      <c r="B632" s="197"/>
      <c r="C632" s="197"/>
      <c r="D632" s="197"/>
      <c r="E632" s="402" t="s">
        <v>510</v>
      </c>
      <c r="F632" s="42"/>
      <c r="G632" s="319"/>
      <c r="H632" s="85"/>
      <c r="I632" s="85"/>
      <c r="J632" s="85"/>
      <c r="K632" s="201"/>
      <c r="L632" s="1062"/>
    </row>
    <row r="633" spans="1:13" ht="15" thickBot="1">
      <c r="A633" s="84"/>
      <c r="B633" s="197"/>
      <c r="C633" s="197"/>
      <c r="D633" s="197"/>
      <c r="E633" s="404"/>
      <c r="F633" s="84"/>
      <c r="G633" s="319"/>
      <c r="H633" s="84"/>
      <c r="I633" s="95"/>
      <c r="J633" s="1103" t="s">
        <v>1257</v>
      </c>
      <c r="K633" s="1103"/>
      <c r="L633" s="1216">
        <f>SUM(M607:M629)</f>
        <v>0</v>
      </c>
      <c r="M633" s="1216"/>
    </row>
    <row r="634" spans="1:13">
      <c r="A634" s="32" t="s">
        <v>1047</v>
      </c>
      <c r="B634" s="197"/>
      <c r="C634" s="197"/>
      <c r="D634" s="197"/>
      <c r="E634" s="404"/>
      <c r="F634" s="83"/>
      <c r="G634" s="456"/>
      <c r="H634" s="215"/>
      <c r="I634" s="216"/>
      <c r="J634" s="457"/>
      <c r="K634" s="217"/>
      <c r="L634" s="1062"/>
    </row>
    <row r="635" spans="1:13">
      <c r="A635" s="32" t="s">
        <v>1048</v>
      </c>
      <c r="B635" s="197"/>
      <c r="C635" s="197"/>
      <c r="D635" s="197"/>
      <c r="E635" s="404"/>
      <c r="F635" s="83"/>
      <c r="G635" s="456"/>
      <c r="H635" s="215"/>
      <c r="I635" s="216"/>
      <c r="J635" s="457"/>
      <c r="K635" s="217"/>
      <c r="L635" s="1062"/>
    </row>
    <row r="636" spans="1:13" ht="27" customHeight="1">
      <c r="A636" s="32" t="s">
        <v>1049</v>
      </c>
      <c r="B636" s="197"/>
      <c r="C636" s="197"/>
      <c r="D636" s="197"/>
      <c r="E636" s="404"/>
      <c r="F636" s="83"/>
      <c r="G636" s="456"/>
      <c r="H636" s="215"/>
      <c r="I636" s="216"/>
      <c r="J636" s="457"/>
      <c r="K636" s="217"/>
      <c r="L636" s="1062"/>
    </row>
    <row r="637" spans="1:13" ht="30.75" customHeight="1">
      <c r="A637" s="1113" t="s">
        <v>1050</v>
      </c>
      <c r="B637" s="1113"/>
      <c r="C637" s="1113"/>
      <c r="D637" s="1114"/>
      <c r="E637" s="309" t="s">
        <v>381</v>
      </c>
      <c r="F637" s="309" t="s">
        <v>148</v>
      </c>
      <c r="G637" s="382">
        <v>1020</v>
      </c>
      <c r="H637" s="1218" t="s">
        <v>646</v>
      </c>
      <c r="I637" s="1219"/>
      <c r="J637" s="448" t="s">
        <v>382</v>
      </c>
      <c r="K637" s="407">
        <v>25</v>
      </c>
      <c r="L637" s="993"/>
      <c r="M637" s="965">
        <f>K637*L637</f>
        <v>0</v>
      </c>
    </row>
    <row r="638" spans="1:13" ht="27" customHeight="1">
      <c r="A638" s="12" t="s">
        <v>383</v>
      </c>
      <c r="B638" s="458"/>
      <c r="C638" s="458"/>
      <c r="D638" s="458"/>
      <c r="E638" s="395" t="s">
        <v>654</v>
      </c>
      <c r="F638" s="309" t="s">
        <v>148</v>
      </c>
      <c r="G638" s="382">
        <v>1020</v>
      </c>
      <c r="H638" s="1218" t="s">
        <v>646</v>
      </c>
      <c r="I638" s="1219"/>
      <c r="J638" s="448" t="s">
        <v>382</v>
      </c>
      <c r="K638" s="407">
        <v>25</v>
      </c>
      <c r="L638" s="993"/>
      <c r="M638" s="965">
        <f>K638*L638</f>
        <v>0</v>
      </c>
    </row>
    <row r="639" spans="1:13" ht="27.75" customHeight="1">
      <c r="A639" s="1113" t="s">
        <v>1051</v>
      </c>
      <c r="B639" s="1113"/>
      <c r="C639" s="1113"/>
      <c r="D639" s="1114"/>
      <c r="E639" s="309" t="s">
        <v>381</v>
      </c>
      <c r="F639" s="309" t="s">
        <v>148</v>
      </c>
      <c r="G639" s="382">
        <v>1020</v>
      </c>
      <c r="H639" s="1218" t="s">
        <v>646</v>
      </c>
      <c r="I639" s="1219"/>
      <c r="J639" s="448" t="s">
        <v>382</v>
      </c>
      <c r="K639" s="407">
        <v>25</v>
      </c>
      <c r="L639" s="993"/>
      <c r="M639" s="965">
        <f>K639*L639</f>
        <v>0</v>
      </c>
    </row>
    <row r="640" spans="1:13" ht="27.75" customHeight="1">
      <c r="A640" s="1113" t="s">
        <v>1052</v>
      </c>
      <c r="B640" s="1113"/>
      <c r="C640" s="1113"/>
      <c r="D640" s="1114"/>
      <c r="E640" s="395" t="s">
        <v>654</v>
      </c>
      <c r="F640" s="309" t="s">
        <v>384</v>
      </c>
      <c r="G640" s="382">
        <v>0</v>
      </c>
      <c r="H640" s="1218" t="s">
        <v>646</v>
      </c>
      <c r="I640" s="1219"/>
      <c r="J640" s="448" t="s">
        <v>385</v>
      </c>
      <c r="K640" s="191" t="s">
        <v>149</v>
      </c>
      <c r="L640" s="1061" t="s">
        <v>922</v>
      </c>
      <c r="M640" s="965" t="s">
        <v>922</v>
      </c>
    </row>
    <row r="641" spans="1:13">
      <c r="A641" s="12"/>
      <c r="B641" s="458"/>
      <c r="C641" s="458"/>
      <c r="D641" s="458"/>
      <c r="E641" s="459"/>
      <c r="F641" s="84"/>
      <c r="G641" s="214"/>
      <c r="H641" s="92"/>
      <c r="I641" s="460"/>
      <c r="J641" s="84"/>
      <c r="K641" s="135"/>
      <c r="L641" s="1062"/>
    </row>
    <row r="642" spans="1:13">
      <c r="A642" s="32" t="s">
        <v>1053</v>
      </c>
      <c r="B642" s="458"/>
      <c r="C642" s="458"/>
      <c r="D642" s="458"/>
      <c r="E642" s="459"/>
      <c r="F642" s="458"/>
      <c r="G642" s="461"/>
      <c r="H642" s="458"/>
      <c r="I642" s="458"/>
      <c r="J642" s="197"/>
      <c r="K642" s="462"/>
      <c r="L642" s="1062"/>
    </row>
    <row r="643" spans="1:13">
      <c r="A643" s="12" t="s">
        <v>387</v>
      </c>
      <c r="B643" s="458"/>
      <c r="C643" s="458"/>
      <c r="D643" s="458"/>
      <c r="E643" s="463" t="s">
        <v>1054</v>
      </c>
      <c r="F643" s="206" t="s">
        <v>831</v>
      </c>
      <c r="G643" s="464">
        <v>0</v>
      </c>
      <c r="H643" s="465">
        <v>150</v>
      </c>
      <c r="I643" s="466"/>
      <c r="J643" s="465">
        <v>450</v>
      </c>
      <c r="K643" s="467" t="s">
        <v>149</v>
      </c>
      <c r="L643" s="1061" t="s">
        <v>922</v>
      </c>
      <c r="M643" s="965" t="s">
        <v>922</v>
      </c>
    </row>
    <row r="644" spans="1:13">
      <c r="A644" s="197"/>
      <c r="B644" s="458"/>
      <c r="C644" s="458"/>
      <c r="D644" s="458"/>
      <c r="E644" s="468" t="s">
        <v>660</v>
      </c>
      <c r="F644" s="469"/>
      <c r="G644" s="470"/>
      <c r="H644" s="469"/>
      <c r="I644" s="469"/>
      <c r="J644" s="469"/>
      <c r="K644" s="471"/>
      <c r="L644" s="1062"/>
    </row>
    <row r="645" spans="1:13" ht="15" customHeight="1">
      <c r="A645" s="472"/>
      <c r="B645" s="458"/>
      <c r="C645" s="458"/>
      <c r="D645" s="458"/>
      <c r="E645" s="459"/>
      <c r="F645" s="460"/>
      <c r="G645" s="214"/>
      <c r="H645" s="460"/>
      <c r="I645" s="460"/>
      <c r="J645" s="460"/>
      <c r="K645" s="128"/>
      <c r="L645" s="1062"/>
    </row>
    <row r="646" spans="1:13" ht="15" customHeight="1">
      <c r="A646" s="32" t="s">
        <v>1055</v>
      </c>
      <c r="B646" s="458"/>
      <c r="C646" s="458"/>
      <c r="D646" s="458"/>
      <c r="E646" s="459"/>
      <c r="F646" s="460"/>
      <c r="G646" s="214"/>
      <c r="H646" s="460"/>
      <c r="I646" s="460"/>
      <c r="J646" s="460"/>
      <c r="K646" s="128"/>
      <c r="L646" s="1062"/>
    </row>
    <row r="647" spans="1:13">
      <c r="A647" s="12" t="s">
        <v>390</v>
      </c>
      <c r="B647" s="458"/>
      <c r="C647" s="458"/>
      <c r="D647" s="458"/>
      <c r="E647" s="309" t="s">
        <v>391</v>
      </c>
      <c r="F647" s="309" t="s">
        <v>148</v>
      </c>
      <c r="G647" s="382">
        <v>842</v>
      </c>
      <c r="H647" s="1218" t="s">
        <v>646</v>
      </c>
      <c r="I647" s="1219"/>
      <c r="J647" s="473">
        <v>40</v>
      </c>
      <c r="K647" s="407">
        <v>21</v>
      </c>
      <c r="L647" s="993"/>
      <c r="M647" s="965">
        <f>K647*L647</f>
        <v>0</v>
      </c>
    </row>
    <row r="648" spans="1:13">
      <c r="A648" s="12" t="s">
        <v>686</v>
      </c>
      <c r="B648" s="458"/>
      <c r="C648" s="458"/>
      <c r="D648" s="458"/>
      <c r="E648" s="395" t="s">
        <v>654</v>
      </c>
      <c r="F648" s="309" t="s">
        <v>148</v>
      </c>
      <c r="G648" s="382">
        <v>842</v>
      </c>
      <c r="H648" s="1218" t="s">
        <v>646</v>
      </c>
      <c r="I648" s="1219"/>
      <c r="J648" s="473">
        <v>40</v>
      </c>
      <c r="K648" s="407">
        <v>21</v>
      </c>
      <c r="L648" s="993"/>
      <c r="M648" s="965">
        <f>K648*L648</f>
        <v>0</v>
      </c>
    </row>
    <row r="649" spans="1:13" ht="24.75" customHeight="1">
      <c r="A649" s="1113" t="s">
        <v>696</v>
      </c>
      <c r="B649" s="1113"/>
      <c r="C649" s="1113"/>
      <c r="D649" s="1114"/>
      <c r="E649" s="309" t="s">
        <v>392</v>
      </c>
      <c r="F649" s="309" t="s">
        <v>148</v>
      </c>
      <c r="G649" s="382">
        <v>842</v>
      </c>
      <c r="H649" s="1218" t="s">
        <v>646</v>
      </c>
      <c r="I649" s="1219"/>
      <c r="J649" s="473">
        <v>40</v>
      </c>
      <c r="K649" s="407">
        <v>21</v>
      </c>
      <c r="L649" s="993"/>
      <c r="M649" s="965">
        <f>K649*L649</f>
        <v>0</v>
      </c>
    </row>
    <row r="650" spans="1:13" ht="15" customHeight="1">
      <c r="A650" s="474"/>
      <c r="B650" s="458"/>
      <c r="C650" s="458"/>
      <c r="D650" s="458"/>
      <c r="E650" s="459"/>
      <c r="F650" s="460"/>
      <c r="G650" s="214"/>
      <c r="H650" s="460"/>
      <c r="I650" s="460"/>
      <c r="J650" s="460"/>
      <c r="K650" s="136"/>
      <c r="L650" s="1062"/>
    </row>
    <row r="651" spans="1:13">
      <c r="A651" s="32" t="s">
        <v>1056</v>
      </c>
      <c r="B651" s="197"/>
      <c r="C651" s="197"/>
      <c r="D651" s="197"/>
      <c r="E651" s="404"/>
      <c r="F651" s="84"/>
      <c r="G651" s="319"/>
      <c r="H651" s="84"/>
      <c r="I651" s="322"/>
      <c r="J651" s="84"/>
      <c r="K651" s="201"/>
      <c r="L651" s="1062"/>
    </row>
    <row r="652" spans="1:13" ht="15">
      <c r="A652" s="12" t="s">
        <v>1057</v>
      </c>
      <c r="B652" s="197"/>
      <c r="C652" s="197"/>
      <c r="D652" s="197"/>
      <c r="E652" s="309" t="s">
        <v>381</v>
      </c>
      <c r="F652" s="309" t="s">
        <v>124</v>
      </c>
      <c r="G652" s="382">
        <v>0</v>
      </c>
      <c r="H652" s="1218" t="s">
        <v>646</v>
      </c>
      <c r="I652" s="1219"/>
      <c r="J652" s="473">
        <v>40</v>
      </c>
      <c r="K652" s="467" t="s">
        <v>149</v>
      </c>
      <c r="L652" s="1061" t="s">
        <v>922</v>
      </c>
      <c r="M652" s="965" t="s">
        <v>922</v>
      </c>
    </row>
    <row r="653" spans="1:13" ht="15" customHeight="1">
      <c r="A653" s="12" t="s">
        <v>1058</v>
      </c>
      <c r="B653" s="197"/>
      <c r="C653" s="197"/>
      <c r="D653" s="197"/>
      <c r="E653" s="309" t="s">
        <v>1054</v>
      </c>
      <c r="F653" s="309" t="s">
        <v>124</v>
      </c>
      <c r="G653" s="382">
        <v>0</v>
      </c>
      <c r="H653" s="1218" t="s">
        <v>646</v>
      </c>
      <c r="I653" s="1219"/>
      <c r="J653" s="473">
        <v>40</v>
      </c>
      <c r="K653" s="467" t="s">
        <v>149</v>
      </c>
      <c r="L653" s="1061" t="s">
        <v>922</v>
      </c>
      <c r="M653" s="965" t="s">
        <v>922</v>
      </c>
    </row>
    <row r="654" spans="1:13">
      <c r="A654" s="12" t="s">
        <v>1059</v>
      </c>
      <c r="B654" s="197"/>
      <c r="C654" s="197"/>
      <c r="D654" s="197"/>
      <c r="E654" s="309" t="s">
        <v>381</v>
      </c>
      <c r="F654" s="309" t="s">
        <v>124</v>
      </c>
      <c r="G654" s="382">
        <v>0</v>
      </c>
      <c r="H654" s="1218" t="s">
        <v>646</v>
      </c>
      <c r="I654" s="1219"/>
      <c r="J654" s="473">
        <v>40</v>
      </c>
      <c r="K654" s="467" t="s">
        <v>149</v>
      </c>
      <c r="L654" s="1061" t="s">
        <v>922</v>
      </c>
      <c r="M654" s="965" t="s">
        <v>922</v>
      </c>
    </row>
    <row r="655" spans="1:13">
      <c r="A655" s="12" t="s">
        <v>1060</v>
      </c>
      <c r="B655" s="197"/>
      <c r="C655" s="197"/>
      <c r="D655" s="197"/>
      <c r="E655" s="309" t="s">
        <v>1061</v>
      </c>
      <c r="F655" s="309" t="s">
        <v>124</v>
      </c>
      <c r="G655" s="382">
        <v>0</v>
      </c>
      <c r="H655" s="1218" t="s">
        <v>646</v>
      </c>
      <c r="I655" s="1219"/>
      <c r="J655" s="473">
        <v>40</v>
      </c>
      <c r="K655" s="467" t="s">
        <v>149</v>
      </c>
      <c r="L655" s="1061" t="s">
        <v>922</v>
      </c>
      <c r="M655" s="965" t="s">
        <v>922</v>
      </c>
    </row>
    <row r="656" spans="1:13">
      <c r="A656" s="84"/>
      <c r="B656" s="197"/>
      <c r="C656" s="197"/>
      <c r="D656" s="197"/>
      <c r="E656" s="469" t="s">
        <v>660</v>
      </c>
      <c r="F656" s="42"/>
      <c r="G656" s="470"/>
      <c r="H656" s="469"/>
      <c r="I656" s="469"/>
      <c r="J656" s="469"/>
      <c r="K656" s="201"/>
      <c r="L656" s="1062"/>
    </row>
    <row r="657" spans="1:13">
      <c r="A657" s="84"/>
      <c r="B657" s="197"/>
      <c r="C657" s="197"/>
      <c r="D657" s="197"/>
      <c r="E657" s="42"/>
      <c r="F657" s="42"/>
      <c r="G657" s="301"/>
      <c r="H657" s="42"/>
      <c r="I657" s="42"/>
      <c r="J657" s="42"/>
      <c r="L657" s="1062"/>
    </row>
    <row r="658" spans="1:13">
      <c r="A658" s="21" t="s">
        <v>1062</v>
      </c>
      <c r="B658" s="13"/>
      <c r="C658" s="13"/>
      <c r="D658" s="13"/>
      <c r="E658" s="202"/>
      <c r="F658" s="475"/>
      <c r="G658" s="476"/>
      <c r="H658" s="475"/>
      <c r="I658" s="475"/>
      <c r="J658" s="477"/>
      <c r="K658" s="72"/>
      <c r="L658" s="1062"/>
    </row>
    <row r="659" spans="1:13">
      <c r="A659" s="21" t="s">
        <v>1063</v>
      </c>
      <c r="B659" s="13"/>
      <c r="C659" s="13"/>
      <c r="D659" s="13"/>
      <c r="E659" s="202"/>
      <c r="F659" s="47"/>
      <c r="G659" s="478"/>
      <c r="H659" s="1225"/>
      <c r="I659" s="1225"/>
      <c r="J659" s="479"/>
      <c r="K659" s="133"/>
      <c r="L659" s="1062"/>
    </row>
    <row r="660" spans="1:13" ht="27" customHeight="1">
      <c r="A660" s="1113" t="s">
        <v>1064</v>
      </c>
      <c r="B660" s="1113"/>
      <c r="C660" s="1113"/>
      <c r="D660" s="1114"/>
      <c r="E660" s="480" t="s">
        <v>1065</v>
      </c>
      <c r="F660" s="309" t="s">
        <v>124</v>
      </c>
      <c r="G660" s="382">
        <v>381</v>
      </c>
      <c r="H660" s="1218" t="s">
        <v>646</v>
      </c>
      <c r="I660" s="1219"/>
      <c r="J660" s="473">
        <v>400</v>
      </c>
      <c r="K660" s="407">
        <v>1</v>
      </c>
      <c r="L660" s="993"/>
      <c r="M660" s="965">
        <f>K660*L660</f>
        <v>0</v>
      </c>
    </row>
    <row r="661" spans="1:13">
      <c r="A661" s="12" t="s">
        <v>1066</v>
      </c>
      <c r="B661" s="13"/>
      <c r="C661" s="13"/>
      <c r="D661" s="13"/>
      <c r="E661" s="309" t="s">
        <v>1067</v>
      </c>
      <c r="F661" s="309" t="s">
        <v>124</v>
      </c>
      <c r="G661" s="382">
        <v>381</v>
      </c>
      <c r="H661" s="1218" t="s">
        <v>646</v>
      </c>
      <c r="I661" s="1219"/>
      <c r="J661" s="473">
        <v>400</v>
      </c>
      <c r="K661" s="407">
        <v>1</v>
      </c>
      <c r="L661" s="993"/>
      <c r="M661" s="965">
        <f>K661*L661</f>
        <v>0</v>
      </c>
    </row>
    <row r="662" spans="1:13" ht="20.399999999999999">
      <c r="A662" s="12" t="s">
        <v>1068</v>
      </c>
      <c r="B662" s="13"/>
      <c r="C662" s="13"/>
      <c r="D662" s="13"/>
      <c r="E662" s="480" t="s">
        <v>1065</v>
      </c>
      <c r="F662" s="309" t="s">
        <v>124</v>
      </c>
      <c r="G662" s="382">
        <v>381</v>
      </c>
      <c r="H662" s="1218" t="s">
        <v>646</v>
      </c>
      <c r="I662" s="1219"/>
      <c r="J662" s="473">
        <v>50</v>
      </c>
      <c r="K662" s="407">
        <v>7</v>
      </c>
      <c r="L662" s="993"/>
      <c r="M662" s="965">
        <f>K662*L662</f>
        <v>0</v>
      </c>
    </row>
    <row r="663" spans="1:13">
      <c r="A663" s="12" t="s">
        <v>1069</v>
      </c>
      <c r="B663" s="13"/>
      <c r="C663" s="13"/>
      <c r="D663" s="13"/>
      <c r="E663" s="309" t="s">
        <v>1070</v>
      </c>
      <c r="F663" s="309" t="s">
        <v>124</v>
      </c>
      <c r="G663" s="382">
        <v>381</v>
      </c>
      <c r="H663" s="1218" t="s">
        <v>646</v>
      </c>
      <c r="I663" s="1219"/>
      <c r="J663" s="473">
        <v>50</v>
      </c>
      <c r="K663" s="407">
        <v>7</v>
      </c>
      <c r="L663" s="993"/>
      <c r="M663" s="965">
        <f>K663*L663</f>
        <v>0</v>
      </c>
    </row>
    <row r="664" spans="1:13">
      <c r="A664" s="12" t="s">
        <v>1071</v>
      </c>
      <c r="B664" s="13"/>
      <c r="C664" s="13"/>
      <c r="D664" s="13"/>
      <c r="E664" s="309" t="s">
        <v>1070</v>
      </c>
      <c r="F664" s="309" t="s">
        <v>124</v>
      </c>
      <c r="G664" s="382">
        <v>381</v>
      </c>
      <c r="H664" s="1218" t="s">
        <v>646</v>
      </c>
      <c r="I664" s="1219"/>
      <c r="J664" s="473">
        <v>400</v>
      </c>
      <c r="K664" s="407">
        <v>1</v>
      </c>
      <c r="L664" s="993"/>
      <c r="M664" s="965">
        <f>K664*L664</f>
        <v>0</v>
      </c>
    </row>
    <row r="665" spans="1:13">
      <c r="A665" s="12"/>
      <c r="B665" s="13"/>
      <c r="C665" s="13"/>
      <c r="D665" s="13"/>
      <c r="E665" s="390"/>
      <c r="F665" s="390"/>
      <c r="G665" s="391"/>
      <c r="H665" s="260"/>
      <c r="I665" s="260"/>
      <c r="J665" s="481"/>
      <c r="K665" s="429"/>
      <c r="L665" s="1068"/>
      <c r="M665" s="307"/>
    </row>
    <row r="666" spans="1:13" ht="15" thickBot="1">
      <c r="A666" s="12"/>
      <c r="B666" s="13"/>
      <c r="C666" s="13"/>
      <c r="D666" s="13"/>
      <c r="E666" s="390"/>
      <c r="F666" s="390"/>
      <c r="G666" s="1103" t="s">
        <v>1047</v>
      </c>
      <c r="H666" s="1103"/>
      <c r="I666" s="1103"/>
      <c r="J666" s="1103"/>
      <c r="K666" s="1103"/>
      <c r="L666" s="1216">
        <f>SUM(M637:M664)</f>
        <v>0</v>
      </c>
      <c r="M666" s="1216"/>
    </row>
    <row r="667" spans="1:13">
      <c r="A667" s="12"/>
      <c r="B667" s="13"/>
      <c r="C667" s="13"/>
      <c r="D667" s="13"/>
      <c r="E667" s="390"/>
      <c r="F667" s="390"/>
      <c r="G667" s="1020"/>
      <c r="H667" s="1020"/>
      <c r="I667" s="1020"/>
      <c r="J667" s="1020"/>
      <c r="K667" s="1020"/>
      <c r="L667" s="1064"/>
      <c r="M667" s="995"/>
    </row>
    <row r="668" spans="1:13">
      <c r="A668" s="21" t="s">
        <v>1072</v>
      </c>
      <c r="B668" s="13"/>
      <c r="C668" s="13"/>
      <c r="D668" s="13"/>
      <c r="E668" s="29"/>
      <c r="F668" s="35"/>
      <c r="G668" s="95"/>
      <c r="H668" s="95"/>
      <c r="I668" s="95"/>
      <c r="J668" s="95"/>
      <c r="K668" s="95"/>
      <c r="L668" s="1066"/>
      <c r="M668" s="95"/>
    </row>
    <row r="669" spans="1:13">
      <c r="A669" s="21" t="s">
        <v>1073</v>
      </c>
      <c r="B669" s="13"/>
      <c r="C669" s="13"/>
      <c r="D669" s="13"/>
      <c r="E669" s="29"/>
      <c r="F669" s="35"/>
      <c r="G669" s="218"/>
      <c r="H669" s="39"/>
      <c r="I669" s="39"/>
      <c r="J669" s="39"/>
      <c r="K669" s="173"/>
      <c r="L669" s="1062"/>
    </row>
    <row r="670" spans="1:13" ht="50.25" customHeight="1">
      <c r="A670" s="1147" t="s">
        <v>717</v>
      </c>
      <c r="B670" s="1148"/>
      <c r="C670" s="1148"/>
      <c r="D670" s="1148"/>
      <c r="E670" s="286" t="s">
        <v>426</v>
      </c>
      <c r="F670" s="207" t="s">
        <v>1074</v>
      </c>
      <c r="G670" s="314">
        <v>0</v>
      </c>
      <c r="H670" s="1141" t="s">
        <v>646</v>
      </c>
      <c r="I670" s="1141"/>
      <c r="J670" s="482" t="s">
        <v>689</v>
      </c>
      <c r="K670" s="467" t="s">
        <v>149</v>
      </c>
      <c r="L670" s="1061" t="s">
        <v>922</v>
      </c>
      <c r="M670" s="965" t="s">
        <v>922</v>
      </c>
    </row>
    <row r="671" spans="1:13" ht="29.25" customHeight="1">
      <c r="A671" s="1147" t="s">
        <v>690</v>
      </c>
      <c r="B671" s="1147"/>
      <c r="C671" s="1147"/>
      <c r="D671" s="1181"/>
      <c r="E671" s="207" t="s">
        <v>517</v>
      </c>
      <c r="F671" s="207" t="s">
        <v>424</v>
      </c>
      <c r="G671" s="314">
        <v>0</v>
      </c>
      <c r="H671" s="1141" t="s">
        <v>646</v>
      </c>
      <c r="I671" s="1141"/>
      <c r="J671" s="482" t="s">
        <v>518</v>
      </c>
      <c r="K671" s="467" t="s">
        <v>149</v>
      </c>
      <c r="L671" s="1061" t="s">
        <v>922</v>
      </c>
      <c r="M671" s="965" t="s">
        <v>922</v>
      </c>
    </row>
    <row r="672" spans="1:13" ht="25.5" customHeight="1">
      <c r="A672" s="1147" t="s">
        <v>691</v>
      </c>
      <c r="B672" s="1147"/>
      <c r="C672" s="1147"/>
      <c r="D672" s="1181"/>
      <c r="E672" s="291" t="s">
        <v>519</v>
      </c>
      <c r="F672" s="207" t="s">
        <v>1074</v>
      </c>
      <c r="G672" s="262">
        <v>0</v>
      </c>
      <c r="H672" s="483">
        <v>1</v>
      </c>
      <c r="I672" s="210"/>
      <c r="J672" s="482" t="s">
        <v>518</v>
      </c>
      <c r="K672" s="467" t="s">
        <v>149</v>
      </c>
      <c r="L672" s="1061" t="s">
        <v>922</v>
      </c>
      <c r="M672" s="965" t="s">
        <v>922</v>
      </c>
    </row>
    <row r="673" spans="1:13">
      <c r="A673" s="13"/>
      <c r="B673" s="13"/>
      <c r="C673" s="13"/>
      <c r="D673" s="13"/>
      <c r="E673" s="283" t="s">
        <v>520</v>
      </c>
      <c r="F673" s="193"/>
      <c r="G673" s="232"/>
      <c r="H673" s="249"/>
      <c r="I673" s="249"/>
      <c r="J673" s="249"/>
      <c r="K673" s="271"/>
      <c r="L673" s="1062"/>
    </row>
    <row r="674" spans="1:13">
      <c r="A674" s="13"/>
      <c r="B674" s="13"/>
      <c r="C674" s="13"/>
      <c r="D674" s="13"/>
      <c r="E674" s="283" t="s">
        <v>521</v>
      </c>
      <c r="F674" s="193"/>
      <c r="G674" s="232"/>
      <c r="H674" s="249"/>
      <c r="I674" s="249"/>
      <c r="J674" s="249"/>
      <c r="K674" s="34"/>
      <c r="L674" s="1062"/>
    </row>
    <row r="675" spans="1:13">
      <c r="A675" s="21" t="s">
        <v>1075</v>
      </c>
      <c r="B675" s="13"/>
      <c r="C675" s="13"/>
      <c r="D675" s="13"/>
      <c r="E675" s="29"/>
      <c r="F675" s="35"/>
      <c r="G675" s="218"/>
      <c r="H675" s="39"/>
      <c r="I675" s="39"/>
      <c r="J675" s="39"/>
      <c r="K675" s="173"/>
      <c r="L675" s="1062"/>
    </row>
    <row r="676" spans="1:13" ht="51" customHeight="1">
      <c r="A676" s="1147" t="s">
        <v>718</v>
      </c>
      <c r="B676" s="1147"/>
      <c r="C676" s="1147"/>
      <c r="D676" s="1147"/>
      <c r="E676" s="286" t="s">
        <v>426</v>
      </c>
      <c r="F676" s="207" t="s">
        <v>271</v>
      </c>
      <c r="G676" s="281">
        <v>1</v>
      </c>
      <c r="H676" s="1141" t="s">
        <v>646</v>
      </c>
      <c r="I676" s="1141"/>
      <c r="J676" s="484">
        <v>1</v>
      </c>
      <c r="K676" s="190">
        <v>1</v>
      </c>
      <c r="L676" s="993"/>
      <c r="M676" s="965">
        <f>K676*L676</f>
        <v>0</v>
      </c>
    </row>
    <row r="677" spans="1:13" ht="26.25" customHeight="1">
      <c r="A677" s="1113" t="s">
        <v>692</v>
      </c>
      <c r="B677" s="1206"/>
      <c r="C677" s="1206"/>
      <c r="D677" s="1207"/>
      <c r="E677" s="286" t="s">
        <v>519</v>
      </c>
      <c r="F677" s="207" t="s">
        <v>271</v>
      </c>
      <c r="G677" s="311">
        <v>1</v>
      </c>
      <c r="H677" s="282">
        <v>1</v>
      </c>
      <c r="I677" s="267"/>
      <c r="J677" s="485">
        <v>1</v>
      </c>
      <c r="K677" s="190">
        <v>1</v>
      </c>
      <c r="L677" s="993"/>
      <c r="M677" s="965">
        <f>K677*L677</f>
        <v>0</v>
      </c>
    </row>
    <row r="678" spans="1:13">
      <c r="A678" s="13"/>
      <c r="B678" s="13"/>
      <c r="C678" s="13"/>
      <c r="D678" s="13"/>
      <c r="E678" s="486" t="s">
        <v>520</v>
      </c>
      <c r="F678" s="193"/>
      <c r="G678" s="232"/>
      <c r="H678" s="249"/>
      <c r="I678" s="249"/>
      <c r="J678" s="249"/>
      <c r="K678" s="34"/>
      <c r="L678" s="1062"/>
    </row>
    <row r="679" spans="1:13">
      <c r="A679" s="21" t="s">
        <v>1076</v>
      </c>
      <c r="B679" s="13"/>
      <c r="C679" s="13"/>
      <c r="D679" s="13"/>
      <c r="E679" s="29"/>
      <c r="F679" s="35"/>
      <c r="G679" s="218"/>
      <c r="H679" s="39"/>
      <c r="I679" s="39"/>
      <c r="J679" s="39"/>
      <c r="K679" s="173"/>
      <c r="L679" s="1062"/>
    </row>
    <row r="680" spans="1:13" ht="51.75" customHeight="1">
      <c r="A680" s="1147" t="s">
        <v>721</v>
      </c>
      <c r="B680" s="1147"/>
      <c r="C680" s="1147"/>
      <c r="D680" s="1181"/>
      <c r="E680" s="207" t="s">
        <v>426</v>
      </c>
      <c r="F680" s="207" t="s">
        <v>888</v>
      </c>
      <c r="G680" s="208">
        <v>486</v>
      </c>
      <c r="H680" s="1141" t="s">
        <v>646</v>
      </c>
      <c r="I680" s="1141"/>
      <c r="J680" s="487" t="s">
        <v>840</v>
      </c>
      <c r="K680" s="467" t="s">
        <v>149</v>
      </c>
      <c r="L680" s="1061" t="s">
        <v>922</v>
      </c>
      <c r="M680" s="965" t="s">
        <v>922</v>
      </c>
    </row>
    <row r="681" spans="1:13" ht="27" customHeight="1">
      <c r="A681" s="1147" t="s">
        <v>841</v>
      </c>
      <c r="B681" s="1147"/>
      <c r="C681" s="1147"/>
      <c r="D681" s="1181"/>
      <c r="E681" s="207" t="s">
        <v>519</v>
      </c>
      <c r="F681" s="207" t="s">
        <v>888</v>
      </c>
      <c r="G681" s="488">
        <v>486</v>
      </c>
      <c r="H681" s="489">
        <v>1</v>
      </c>
      <c r="I681" s="267"/>
      <c r="J681" s="482" t="s">
        <v>1077</v>
      </c>
      <c r="K681" s="190">
        <v>1</v>
      </c>
      <c r="L681" s="993"/>
      <c r="M681" s="965">
        <f>L681*K681</f>
        <v>0</v>
      </c>
    </row>
    <row r="682" spans="1:13">
      <c r="A682" s="13"/>
      <c r="B682" s="13"/>
      <c r="C682" s="13"/>
      <c r="D682" s="13"/>
      <c r="E682" s="283" t="s">
        <v>520</v>
      </c>
      <c r="F682" s="193"/>
      <c r="G682" s="232"/>
      <c r="H682" s="249"/>
      <c r="I682" s="249"/>
      <c r="J682" s="249"/>
      <c r="K682" s="34"/>
      <c r="L682" s="1062"/>
    </row>
    <row r="683" spans="1:13" ht="15" thickBot="1">
      <c r="A683" s="13"/>
      <c r="B683" s="13"/>
      <c r="C683" s="13"/>
      <c r="D683" s="13"/>
      <c r="E683" s="283"/>
      <c r="F683" s="193"/>
      <c r="G683" s="232"/>
      <c r="H683" s="249"/>
      <c r="I683" s="1103" t="s">
        <v>1072</v>
      </c>
      <c r="J683" s="1103"/>
      <c r="K683" s="1103"/>
      <c r="L683" s="1216">
        <f>SUM(M670:M681)</f>
        <v>0</v>
      </c>
      <c r="M683" s="1216"/>
    </row>
    <row r="684" spans="1:13">
      <c r="A684" s="21" t="s">
        <v>1258</v>
      </c>
      <c r="B684" s="13"/>
      <c r="C684" s="13"/>
      <c r="D684" s="13"/>
      <c r="E684" s="29"/>
      <c r="F684" s="256"/>
      <c r="G684" s="232"/>
      <c r="H684" s="249"/>
      <c r="I684" s="249"/>
      <c r="J684" s="249"/>
      <c r="K684" s="34"/>
      <c r="L684" s="1062"/>
    </row>
    <row r="685" spans="1:13">
      <c r="A685" s="21" t="s">
        <v>1078</v>
      </c>
      <c r="B685" s="13"/>
      <c r="C685" s="13"/>
      <c r="D685" s="13"/>
      <c r="E685" s="29"/>
      <c r="F685" s="35"/>
      <c r="G685" s="218"/>
      <c r="H685" s="39"/>
      <c r="I685" s="39"/>
      <c r="J685" s="39"/>
      <c r="K685" s="173"/>
      <c r="L685" s="1062"/>
    </row>
    <row r="686" spans="1:13">
      <c r="A686" s="79" t="s">
        <v>555</v>
      </c>
      <c r="B686" s="50"/>
      <c r="C686" s="50"/>
      <c r="D686" s="80"/>
      <c r="E686" s="29"/>
      <c r="F686" s="256"/>
      <c r="G686" s="490"/>
      <c r="H686" s="1146"/>
      <c r="I686" s="1146"/>
      <c r="J686" s="492"/>
      <c r="K686" s="34"/>
      <c r="L686" s="1062"/>
    </row>
    <row r="687" spans="1:13">
      <c r="A687" s="51" t="s">
        <v>556</v>
      </c>
      <c r="B687" s="80"/>
      <c r="C687" s="80"/>
      <c r="D687" s="80"/>
      <c r="E687" s="309" t="s">
        <v>557</v>
      </c>
      <c r="F687" s="207" t="s">
        <v>1074</v>
      </c>
      <c r="G687" s="310">
        <v>6320</v>
      </c>
      <c r="H687" s="1105" t="s">
        <v>646</v>
      </c>
      <c r="I687" s="1106"/>
      <c r="J687" s="493" t="s">
        <v>564</v>
      </c>
      <c r="K687" s="494">
        <v>2</v>
      </c>
      <c r="L687" s="993"/>
      <c r="M687" s="965">
        <f>K687*L687</f>
        <v>0</v>
      </c>
    </row>
    <row r="688" spans="1:13">
      <c r="A688" s="51" t="s">
        <v>558</v>
      </c>
      <c r="B688" s="80"/>
      <c r="C688" s="80"/>
      <c r="D688" s="80"/>
      <c r="E688" s="309" t="s">
        <v>559</v>
      </c>
      <c r="F688" s="207" t="s">
        <v>1074</v>
      </c>
      <c r="G688" s="310">
        <v>6320</v>
      </c>
      <c r="H688" s="1105" t="s">
        <v>646</v>
      </c>
      <c r="I688" s="1106"/>
      <c r="J688" s="493" t="s">
        <v>564</v>
      </c>
      <c r="K688" s="494">
        <v>2</v>
      </c>
      <c r="L688" s="993"/>
      <c r="M688" s="965">
        <f>K688*L688</f>
        <v>0</v>
      </c>
    </row>
    <row r="689" spans="1:14">
      <c r="A689" s="51" t="s">
        <v>560</v>
      </c>
      <c r="B689" s="80"/>
      <c r="C689" s="80"/>
      <c r="D689" s="80"/>
      <c r="E689" s="309" t="s">
        <v>561</v>
      </c>
      <c r="F689" s="207" t="s">
        <v>1074</v>
      </c>
      <c r="G689" s="310">
        <v>6320</v>
      </c>
      <c r="H689" s="1105" t="s">
        <v>646</v>
      </c>
      <c r="I689" s="1106"/>
      <c r="J689" s="493" t="s">
        <v>564</v>
      </c>
      <c r="K689" s="494">
        <v>2</v>
      </c>
      <c r="L689" s="993"/>
      <c r="M689" s="965">
        <f>K689*L689</f>
        <v>0</v>
      </c>
    </row>
    <row r="690" spans="1:14">
      <c r="A690" s="51" t="s">
        <v>562</v>
      </c>
      <c r="B690" s="80"/>
      <c r="C690" s="80"/>
      <c r="D690" s="80"/>
      <c r="E690" s="309" t="s">
        <v>563</v>
      </c>
      <c r="F690" s="207" t="s">
        <v>1074</v>
      </c>
      <c r="G690" s="310">
        <v>6320</v>
      </c>
      <c r="H690" s="1105" t="s">
        <v>646</v>
      </c>
      <c r="I690" s="1106"/>
      <c r="J690" s="493" t="s">
        <v>564</v>
      </c>
      <c r="K690" s="494">
        <v>2</v>
      </c>
      <c r="L690" s="993"/>
      <c r="M690" s="965">
        <f>K690*L690</f>
        <v>0</v>
      </c>
    </row>
    <row r="691" spans="1:14">
      <c r="A691" s="79" t="s">
        <v>565</v>
      </c>
      <c r="B691" s="80"/>
      <c r="C691" s="80"/>
      <c r="D691" s="80"/>
      <c r="E691" s="29"/>
      <c r="F691" s="256"/>
      <c r="G691" s="490"/>
      <c r="H691" s="1146"/>
      <c r="I691" s="1146"/>
      <c r="J691" s="492"/>
      <c r="K691" s="34"/>
      <c r="L691" s="1069"/>
      <c r="M691" s="965"/>
      <c r="N691" s="102"/>
    </row>
    <row r="692" spans="1:14">
      <c r="A692" s="51" t="s">
        <v>556</v>
      </c>
      <c r="B692" s="80"/>
      <c r="C692" s="80"/>
      <c r="D692" s="80"/>
      <c r="E692" s="309" t="s">
        <v>557</v>
      </c>
      <c r="F692" s="207" t="s">
        <v>1074</v>
      </c>
      <c r="G692" s="310">
        <v>2143</v>
      </c>
      <c r="H692" s="1105" t="s">
        <v>646</v>
      </c>
      <c r="I692" s="1106"/>
      <c r="J692" s="493" t="s">
        <v>564</v>
      </c>
      <c r="K692" s="494">
        <v>1</v>
      </c>
      <c r="L692" s="993"/>
      <c r="M692" s="965">
        <f>K692*L692</f>
        <v>0</v>
      </c>
    </row>
    <row r="693" spans="1:14">
      <c r="A693" s="51" t="s">
        <v>560</v>
      </c>
      <c r="B693" s="80"/>
      <c r="C693" s="80"/>
      <c r="D693" s="80"/>
      <c r="E693" s="309" t="s">
        <v>561</v>
      </c>
      <c r="F693" s="207" t="s">
        <v>1074</v>
      </c>
      <c r="G693" s="310">
        <v>2143</v>
      </c>
      <c r="H693" s="1105" t="s">
        <v>646</v>
      </c>
      <c r="I693" s="1106"/>
      <c r="J693" s="493" t="s">
        <v>564</v>
      </c>
      <c r="K693" s="494">
        <v>1</v>
      </c>
      <c r="L693" s="993"/>
      <c r="M693" s="965">
        <f>K693*L693</f>
        <v>0</v>
      </c>
    </row>
    <row r="694" spans="1:14">
      <c r="A694" s="51" t="s">
        <v>566</v>
      </c>
      <c r="B694" s="80"/>
      <c r="C694" s="80"/>
      <c r="D694" s="80"/>
      <c r="E694" s="309" t="s">
        <v>567</v>
      </c>
      <c r="F694" s="207" t="s">
        <v>1074</v>
      </c>
      <c r="G694" s="310">
        <v>2143</v>
      </c>
      <c r="H694" s="1105" t="s">
        <v>646</v>
      </c>
      <c r="I694" s="1106"/>
      <c r="J694" s="493" t="s">
        <v>564</v>
      </c>
      <c r="K694" s="494">
        <v>1</v>
      </c>
      <c r="L694" s="993"/>
      <c r="M694" s="965">
        <f>K694*L694</f>
        <v>0</v>
      </c>
    </row>
    <row r="695" spans="1:14">
      <c r="A695" s="51" t="s">
        <v>562</v>
      </c>
      <c r="B695" s="80"/>
      <c r="C695" s="80"/>
      <c r="D695" s="80"/>
      <c r="E695" s="309" t="s">
        <v>568</v>
      </c>
      <c r="F695" s="207" t="s">
        <v>1074</v>
      </c>
      <c r="G695" s="310">
        <v>2143</v>
      </c>
      <c r="H695" s="1105" t="s">
        <v>646</v>
      </c>
      <c r="I695" s="1106"/>
      <c r="J695" s="493" t="s">
        <v>564</v>
      </c>
      <c r="K695" s="494">
        <v>1</v>
      </c>
      <c r="L695" s="993"/>
      <c r="M695" s="965">
        <f>K695*L695</f>
        <v>0</v>
      </c>
    </row>
    <row r="696" spans="1:14">
      <c r="A696" s="12" t="s">
        <v>569</v>
      </c>
      <c r="B696" s="13"/>
      <c r="C696" s="13"/>
      <c r="D696" s="13"/>
      <c r="E696" s="206" t="s">
        <v>654</v>
      </c>
      <c r="F696" s="207" t="s">
        <v>404</v>
      </c>
      <c r="G696" s="310"/>
      <c r="H696" s="1105" t="s">
        <v>646</v>
      </c>
      <c r="I696" s="1106"/>
      <c r="J696" s="209" t="s">
        <v>221</v>
      </c>
      <c r="K696" s="467" t="s">
        <v>149</v>
      </c>
      <c r="L696" s="1061" t="s">
        <v>922</v>
      </c>
      <c r="M696" s="965" t="s">
        <v>922</v>
      </c>
    </row>
    <row r="697" spans="1:14">
      <c r="A697" s="12" t="s">
        <v>570</v>
      </c>
      <c r="B697" s="13"/>
      <c r="C697" s="13"/>
      <c r="D697" s="13"/>
      <c r="E697" s="206" t="s">
        <v>571</v>
      </c>
      <c r="F697" s="207" t="s">
        <v>404</v>
      </c>
      <c r="G697" s="310"/>
      <c r="H697" s="1105" t="s">
        <v>646</v>
      </c>
      <c r="I697" s="1106"/>
      <c r="J697" s="209" t="s">
        <v>221</v>
      </c>
      <c r="K697" s="467" t="s">
        <v>149</v>
      </c>
      <c r="L697" s="1061" t="s">
        <v>922</v>
      </c>
      <c r="M697" s="965" t="s">
        <v>922</v>
      </c>
    </row>
    <row r="698" spans="1:14">
      <c r="A698" s="12" t="s">
        <v>572</v>
      </c>
      <c r="B698" s="13"/>
      <c r="C698" s="13"/>
      <c r="D698" s="13"/>
      <c r="E698" s="206" t="s">
        <v>573</v>
      </c>
      <c r="F698" s="207" t="s">
        <v>1074</v>
      </c>
      <c r="G698" s="310">
        <v>274</v>
      </c>
      <c r="H698" s="1105" t="s">
        <v>646</v>
      </c>
      <c r="I698" s="1106"/>
      <c r="J698" s="493" t="s">
        <v>564</v>
      </c>
      <c r="K698" s="494">
        <v>1</v>
      </c>
      <c r="L698" s="993"/>
      <c r="M698" s="965">
        <f>K698*L698</f>
        <v>0</v>
      </c>
    </row>
    <row r="699" spans="1:14">
      <c r="A699" s="12" t="s">
        <v>574</v>
      </c>
      <c r="B699" s="13"/>
      <c r="C699" s="13"/>
      <c r="D699" s="13"/>
      <c r="E699" s="206" t="s">
        <v>575</v>
      </c>
      <c r="F699" s="207" t="s">
        <v>1074</v>
      </c>
      <c r="G699" s="310">
        <v>66</v>
      </c>
      <c r="H699" s="1105" t="s">
        <v>646</v>
      </c>
      <c r="I699" s="1106"/>
      <c r="J699" s="493" t="s">
        <v>564</v>
      </c>
      <c r="K699" s="494">
        <v>1</v>
      </c>
      <c r="L699" s="993"/>
      <c r="M699" s="965">
        <f>K699*L699</f>
        <v>0</v>
      </c>
    </row>
    <row r="700" spans="1:14">
      <c r="A700" s="12" t="s">
        <v>576</v>
      </c>
      <c r="B700" s="13"/>
      <c r="C700" s="13"/>
      <c r="D700" s="13"/>
      <c r="E700" s="206" t="s">
        <v>577</v>
      </c>
      <c r="F700" s="207" t="s">
        <v>1074</v>
      </c>
      <c r="G700" s="310"/>
      <c r="H700" s="1105" t="s">
        <v>646</v>
      </c>
      <c r="I700" s="1106"/>
      <c r="J700" s="493" t="s">
        <v>564</v>
      </c>
      <c r="K700" s="467" t="s">
        <v>149</v>
      </c>
      <c r="L700" s="1061" t="s">
        <v>922</v>
      </c>
      <c r="M700" s="965" t="s">
        <v>922</v>
      </c>
    </row>
    <row r="701" spans="1:14" ht="15" customHeight="1">
      <c r="A701" s="12" t="s">
        <v>578</v>
      </c>
      <c r="B701" s="13"/>
      <c r="C701" s="13"/>
      <c r="D701" s="13"/>
      <c r="E701" s="206" t="s">
        <v>802</v>
      </c>
      <c r="F701" s="207" t="s">
        <v>404</v>
      </c>
      <c r="G701" s="310">
        <v>31</v>
      </c>
      <c r="H701" s="1105" t="s">
        <v>646</v>
      </c>
      <c r="I701" s="1106"/>
      <c r="J701" s="209" t="s">
        <v>221</v>
      </c>
      <c r="K701" s="467" t="s">
        <v>149</v>
      </c>
      <c r="L701" s="1061" t="s">
        <v>922</v>
      </c>
      <c r="M701" s="965" t="s">
        <v>922</v>
      </c>
    </row>
    <row r="702" spans="1:14">
      <c r="A702" s="12" t="s">
        <v>793</v>
      </c>
      <c r="B702" s="13"/>
      <c r="C702" s="13"/>
      <c r="D702" s="13"/>
      <c r="E702" s="206" t="s">
        <v>654</v>
      </c>
      <c r="F702" s="207" t="s">
        <v>404</v>
      </c>
      <c r="G702" s="310">
        <v>99</v>
      </c>
      <c r="H702" s="1105" t="s">
        <v>646</v>
      </c>
      <c r="I702" s="1106"/>
      <c r="J702" s="209" t="s">
        <v>221</v>
      </c>
      <c r="K702" s="494">
        <v>1</v>
      </c>
      <c r="L702" s="993"/>
      <c r="M702" s="965">
        <f>K702*L702</f>
        <v>0</v>
      </c>
    </row>
    <row r="703" spans="1:14">
      <c r="A703" s="12" t="s">
        <v>579</v>
      </c>
      <c r="B703" s="13"/>
      <c r="C703" s="13"/>
      <c r="D703" s="13"/>
      <c r="E703" s="206" t="s">
        <v>580</v>
      </c>
      <c r="F703" s="207" t="s">
        <v>404</v>
      </c>
      <c r="G703" s="310">
        <v>81</v>
      </c>
      <c r="H703" s="1105" t="s">
        <v>646</v>
      </c>
      <c r="I703" s="1106"/>
      <c r="J703" s="209" t="s">
        <v>221</v>
      </c>
      <c r="K703" s="494">
        <v>1</v>
      </c>
      <c r="L703" s="993"/>
      <c r="M703" s="965">
        <f>K703*L703</f>
        <v>0</v>
      </c>
    </row>
    <row r="704" spans="1:14">
      <c r="A704" s="12" t="s">
        <v>581</v>
      </c>
      <c r="B704" s="13"/>
      <c r="C704" s="13"/>
      <c r="D704" s="13"/>
      <c r="E704" s="206" t="s">
        <v>654</v>
      </c>
      <c r="F704" s="207" t="s">
        <v>404</v>
      </c>
      <c r="G704" s="310">
        <v>7</v>
      </c>
      <c r="H704" s="1105" t="s">
        <v>646</v>
      </c>
      <c r="I704" s="1106"/>
      <c r="J704" s="209" t="s">
        <v>221</v>
      </c>
      <c r="K704" s="467" t="s">
        <v>149</v>
      </c>
      <c r="L704" s="1061" t="s">
        <v>922</v>
      </c>
      <c r="M704" s="965" t="s">
        <v>922</v>
      </c>
    </row>
    <row r="705" spans="1:13">
      <c r="A705" s="12" t="s">
        <v>582</v>
      </c>
      <c r="B705" s="13"/>
      <c r="C705" s="13"/>
      <c r="D705" s="13"/>
      <c r="E705" s="206" t="s">
        <v>583</v>
      </c>
      <c r="F705" s="207" t="s">
        <v>404</v>
      </c>
      <c r="G705" s="310">
        <v>125</v>
      </c>
      <c r="H705" s="1105" t="s">
        <v>646</v>
      </c>
      <c r="I705" s="1106"/>
      <c r="J705" s="209" t="s">
        <v>221</v>
      </c>
      <c r="K705" s="494">
        <v>1</v>
      </c>
      <c r="L705" s="993"/>
      <c r="M705" s="965">
        <f>K705*L705</f>
        <v>0</v>
      </c>
    </row>
    <row r="706" spans="1:13">
      <c r="A706" s="12" t="s">
        <v>584</v>
      </c>
      <c r="B706" s="13"/>
      <c r="C706" s="13"/>
      <c r="D706" s="13"/>
      <c r="E706" s="206" t="s">
        <v>654</v>
      </c>
      <c r="F706" s="207" t="s">
        <v>404</v>
      </c>
      <c r="G706" s="310"/>
      <c r="H706" s="1105" t="s">
        <v>646</v>
      </c>
      <c r="I706" s="1106"/>
      <c r="J706" s="209" t="s">
        <v>221</v>
      </c>
      <c r="K706" s="467" t="s">
        <v>149</v>
      </c>
      <c r="L706" s="1061" t="s">
        <v>922</v>
      </c>
      <c r="M706" s="965" t="s">
        <v>922</v>
      </c>
    </row>
    <row r="707" spans="1:13">
      <c r="A707" s="12" t="s">
        <v>585</v>
      </c>
      <c r="B707" s="13"/>
      <c r="C707" s="13"/>
      <c r="D707" s="13"/>
      <c r="E707" s="206" t="s">
        <v>586</v>
      </c>
      <c r="F707" s="207" t="s">
        <v>404</v>
      </c>
      <c r="G707" s="310">
        <v>18</v>
      </c>
      <c r="H707" s="1105" t="s">
        <v>646</v>
      </c>
      <c r="I707" s="1106"/>
      <c r="J707" s="209" t="s">
        <v>221</v>
      </c>
      <c r="K707" s="467" t="s">
        <v>149</v>
      </c>
      <c r="L707" s="1061" t="s">
        <v>922</v>
      </c>
      <c r="M707" s="965" t="s">
        <v>922</v>
      </c>
    </row>
    <row r="708" spans="1:13">
      <c r="A708" s="12" t="s">
        <v>587</v>
      </c>
      <c r="B708" s="13"/>
      <c r="C708" s="13"/>
      <c r="D708" s="13"/>
      <c r="E708" s="206" t="s">
        <v>588</v>
      </c>
      <c r="F708" s="207" t="s">
        <v>404</v>
      </c>
      <c r="G708" s="310"/>
      <c r="H708" s="1105" t="s">
        <v>646</v>
      </c>
      <c r="I708" s="1106"/>
      <c r="J708" s="209" t="s">
        <v>221</v>
      </c>
      <c r="K708" s="467" t="s">
        <v>149</v>
      </c>
      <c r="L708" s="1061" t="s">
        <v>922</v>
      </c>
      <c r="M708" s="965" t="s">
        <v>922</v>
      </c>
    </row>
    <row r="709" spans="1:13">
      <c r="A709" s="12" t="s">
        <v>589</v>
      </c>
      <c r="B709" s="13"/>
      <c r="C709" s="13"/>
      <c r="D709" s="13"/>
      <c r="E709" s="206" t="s">
        <v>590</v>
      </c>
      <c r="F709" s="207" t="s">
        <v>404</v>
      </c>
      <c r="G709" s="310"/>
      <c r="H709" s="1105" t="s">
        <v>646</v>
      </c>
      <c r="I709" s="1106"/>
      <c r="J709" s="209" t="s">
        <v>221</v>
      </c>
      <c r="K709" s="467" t="s">
        <v>149</v>
      </c>
      <c r="L709" s="1061" t="s">
        <v>922</v>
      </c>
      <c r="M709" s="965" t="s">
        <v>922</v>
      </c>
    </row>
    <row r="710" spans="1:13" ht="21.6">
      <c r="A710" s="12" t="s">
        <v>1079</v>
      </c>
      <c r="B710" s="13"/>
      <c r="C710" s="13"/>
      <c r="D710" s="13"/>
      <c r="E710" s="495" t="s">
        <v>1080</v>
      </c>
      <c r="F710" s="207" t="s">
        <v>1074</v>
      </c>
      <c r="G710" s="311"/>
      <c r="H710" s="1105" t="s">
        <v>646</v>
      </c>
      <c r="I710" s="1106"/>
      <c r="J710" s="496" t="s">
        <v>564</v>
      </c>
      <c r="K710" s="467" t="s">
        <v>149</v>
      </c>
      <c r="L710" s="1061" t="s">
        <v>922</v>
      </c>
      <c r="M710" s="965" t="s">
        <v>922</v>
      </c>
    </row>
    <row r="711" spans="1:13">
      <c r="A711" s="12"/>
      <c r="B711" s="13"/>
      <c r="C711" s="13"/>
      <c r="D711" s="13"/>
      <c r="E711" s="497" t="s">
        <v>593</v>
      </c>
      <c r="F711" s="193"/>
      <c r="G711" s="498"/>
      <c r="H711" s="499"/>
      <c r="I711" s="499"/>
      <c r="J711" s="499"/>
      <c r="K711" s="500"/>
      <c r="L711" s="1062"/>
    </row>
    <row r="712" spans="1:13">
      <c r="A712" s="12"/>
      <c r="B712" s="13"/>
      <c r="C712" s="13"/>
      <c r="D712" s="13"/>
      <c r="E712" s="501"/>
      <c r="F712" s="193"/>
      <c r="G712" s="502"/>
      <c r="H712" s="492"/>
      <c r="I712" s="492"/>
      <c r="J712" s="492"/>
      <c r="K712" s="503"/>
      <c r="L712" s="1062"/>
    </row>
    <row r="713" spans="1:13">
      <c r="A713" s="21" t="s">
        <v>1081</v>
      </c>
      <c r="B713" s="12"/>
      <c r="C713" s="12"/>
      <c r="D713" s="12"/>
      <c r="E713" s="29"/>
      <c r="F713" s="244"/>
      <c r="G713" s="289"/>
      <c r="H713" s="244"/>
      <c r="I713" s="244"/>
      <c r="J713" s="244"/>
      <c r="K713" s="290"/>
      <c r="L713" s="1062"/>
    </row>
    <row r="714" spans="1:13">
      <c r="A714" s="12" t="s">
        <v>800</v>
      </c>
      <c r="B714" s="12"/>
      <c r="C714" s="12"/>
      <c r="D714" s="12"/>
      <c r="E714" s="29"/>
      <c r="F714" s="244"/>
      <c r="G714" s="289"/>
      <c r="H714" s="244"/>
      <c r="I714" s="244"/>
      <c r="J714" s="244"/>
      <c r="K714" s="290"/>
      <c r="L714" s="1062"/>
    </row>
    <row r="715" spans="1:13">
      <c r="A715" s="12" t="s">
        <v>1082</v>
      </c>
      <c r="B715" s="12"/>
      <c r="C715" s="12"/>
      <c r="D715" s="12"/>
      <c r="E715" s="206" t="s">
        <v>596</v>
      </c>
      <c r="F715" s="207" t="s">
        <v>1074</v>
      </c>
      <c r="G715" s="212">
        <v>2143</v>
      </c>
      <c r="H715" s="209" t="s">
        <v>397</v>
      </c>
      <c r="I715" s="210"/>
      <c r="J715" s="209" t="s">
        <v>289</v>
      </c>
      <c r="K715" s="191">
        <v>1</v>
      </c>
      <c r="L715" s="993"/>
      <c r="M715" s="965">
        <f>K715*L715</f>
        <v>0</v>
      </c>
    </row>
    <row r="716" spans="1:13">
      <c r="A716" s="12" t="s">
        <v>1083</v>
      </c>
      <c r="B716" s="12"/>
      <c r="C716" s="12"/>
      <c r="D716" s="12"/>
      <c r="E716" s="206" t="s">
        <v>596</v>
      </c>
      <c r="F716" s="207" t="s">
        <v>404</v>
      </c>
      <c r="G716" s="212">
        <v>130</v>
      </c>
      <c r="H716" s="209" t="s">
        <v>397</v>
      </c>
      <c r="I716" s="210"/>
      <c r="J716" s="209" t="s">
        <v>289</v>
      </c>
      <c r="K716" s="191">
        <v>1</v>
      </c>
      <c r="L716" s="993"/>
      <c r="M716" s="965">
        <f>K716*L716</f>
        <v>0</v>
      </c>
    </row>
    <row r="717" spans="1:13">
      <c r="A717" s="12" t="s">
        <v>598</v>
      </c>
      <c r="B717" s="12"/>
      <c r="C717" s="12"/>
      <c r="D717" s="12"/>
      <c r="E717" s="210" t="s">
        <v>654</v>
      </c>
      <c r="F717" s="207" t="s">
        <v>404</v>
      </c>
      <c r="G717" s="212"/>
      <c r="H717" s="209" t="s">
        <v>397</v>
      </c>
      <c r="I717" s="210"/>
      <c r="J717" s="209" t="s">
        <v>289</v>
      </c>
      <c r="K717" s="467" t="s">
        <v>149</v>
      </c>
      <c r="L717" s="1061" t="s">
        <v>922</v>
      </c>
      <c r="M717" s="965" t="s">
        <v>922</v>
      </c>
    </row>
    <row r="718" spans="1:13">
      <c r="A718" s="12" t="s">
        <v>599</v>
      </c>
      <c r="B718" s="12"/>
      <c r="C718" s="12"/>
      <c r="D718" s="12"/>
      <c r="E718" s="210" t="s">
        <v>654</v>
      </c>
      <c r="F718" s="207" t="s">
        <v>404</v>
      </c>
      <c r="G718" s="212"/>
      <c r="H718" s="209" t="s">
        <v>397</v>
      </c>
      <c r="I718" s="210"/>
      <c r="J718" s="209" t="s">
        <v>289</v>
      </c>
      <c r="K718" s="467" t="s">
        <v>149</v>
      </c>
      <c r="L718" s="1061" t="s">
        <v>922</v>
      </c>
      <c r="M718" s="965" t="s">
        <v>922</v>
      </c>
    </row>
    <row r="719" spans="1:13" ht="37.200000000000003" customHeight="1">
      <c r="A719" s="12"/>
      <c r="B719" s="12"/>
      <c r="C719" s="12"/>
      <c r="D719" s="12"/>
      <c r="E719" s="1223" t="s">
        <v>801</v>
      </c>
      <c r="F719" s="1223"/>
      <c r="G719" s="1223"/>
      <c r="H719" s="1223"/>
      <c r="I719" s="1223"/>
      <c r="J719" s="1223"/>
      <c r="K719" s="1223"/>
      <c r="L719" s="1062"/>
    </row>
    <row r="720" spans="1:13" ht="27" customHeight="1">
      <c r="A720" s="12"/>
      <c r="B720" s="12"/>
      <c r="C720" s="12"/>
      <c r="D720" s="12"/>
      <c r="E720" s="1224" t="s">
        <v>682</v>
      </c>
      <c r="F720" s="1224"/>
      <c r="G720" s="1224"/>
      <c r="H720" s="1224"/>
      <c r="I720" s="1224"/>
      <c r="J720" s="1224"/>
      <c r="K720" s="1224"/>
      <c r="L720" s="1062"/>
    </row>
    <row r="721" spans="1:27">
      <c r="A721" s="12"/>
      <c r="B721" s="13"/>
      <c r="C721" s="13"/>
      <c r="D721" s="13"/>
      <c r="E721" s="283"/>
      <c r="F721" s="193"/>
      <c r="G721" s="232"/>
      <c r="H721" s="250"/>
      <c r="I721" s="250"/>
      <c r="J721" s="249"/>
      <c r="K721" s="34"/>
      <c r="L721" s="1062"/>
    </row>
    <row r="722" spans="1:27">
      <c r="A722" s="21" t="s">
        <v>1084</v>
      </c>
      <c r="B722" s="12"/>
      <c r="C722" s="12"/>
      <c r="D722" s="12"/>
      <c r="E722" s="29"/>
      <c r="F722" s="256"/>
      <c r="G722" s="232"/>
      <c r="H722" s="249"/>
      <c r="I722" s="249"/>
      <c r="J722" s="249"/>
      <c r="K722" s="34"/>
      <c r="L722" s="1062"/>
    </row>
    <row r="723" spans="1:27" ht="15" customHeight="1">
      <c r="A723" s="12" t="s">
        <v>1085</v>
      </c>
      <c r="B723" s="12"/>
      <c r="C723" s="12"/>
      <c r="D723" s="12"/>
      <c r="E723" s="210" t="s">
        <v>654</v>
      </c>
      <c r="F723" s="207"/>
      <c r="G723" s="212"/>
      <c r="H723" s="1105" t="s">
        <v>646</v>
      </c>
      <c r="I723" s="1106"/>
      <c r="J723" s="210" t="s">
        <v>654</v>
      </c>
      <c r="K723" s="467" t="s">
        <v>149</v>
      </c>
      <c r="L723" s="1061" t="s">
        <v>922</v>
      </c>
      <c r="M723" s="965" t="s">
        <v>922</v>
      </c>
    </row>
    <row r="724" spans="1:27">
      <c r="A724" s="12" t="s">
        <v>602</v>
      </c>
      <c r="B724" s="12"/>
      <c r="C724" s="12"/>
      <c r="D724" s="12"/>
      <c r="E724" s="210" t="s">
        <v>654</v>
      </c>
      <c r="F724" s="207"/>
      <c r="G724" s="212"/>
      <c r="H724" s="1105" t="s">
        <v>646</v>
      </c>
      <c r="I724" s="1106"/>
      <c r="J724" s="210" t="s">
        <v>654</v>
      </c>
      <c r="K724" s="467" t="s">
        <v>149</v>
      </c>
      <c r="L724" s="1061" t="s">
        <v>922</v>
      </c>
      <c r="M724" s="965" t="s">
        <v>922</v>
      </c>
    </row>
    <row r="725" spans="1:27">
      <c r="A725" s="12"/>
      <c r="B725" s="12"/>
      <c r="C725" s="12"/>
      <c r="D725" s="12"/>
      <c r="E725" s="29"/>
      <c r="F725" s="256"/>
      <c r="G725" s="232"/>
      <c r="H725" s="250"/>
      <c r="I725" s="257"/>
      <c r="J725" s="249"/>
      <c r="K725" s="34"/>
      <c r="L725" s="1062"/>
    </row>
    <row r="726" spans="1:27">
      <c r="A726" s="21" t="s">
        <v>1086</v>
      </c>
      <c r="B726" s="12"/>
      <c r="C726" s="12"/>
      <c r="D726" s="12"/>
      <c r="E726" s="29"/>
      <c r="F726" s="244"/>
      <c r="G726" s="289"/>
      <c r="H726" s="244"/>
      <c r="I726" s="244"/>
      <c r="J726" s="244"/>
      <c r="K726" s="290"/>
      <c r="L726" s="1062"/>
    </row>
    <row r="727" spans="1:27">
      <c r="A727" s="12" t="s">
        <v>1087</v>
      </c>
      <c r="B727" s="12"/>
      <c r="C727" s="12"/>
      <c r="D727" s="12"/>
      <c r="E727" s="309" t="s">
        <v>1088</v>
      </c>
      <c r="F727" s="309" t="s">
        <v>1008</v>
      </c>
      <c r="G727" s="382">
        <v>2000</v>
      </c>
      <c r="H727" s="1105" t="s">
        <v>646</v>
      </c>
      <c r="I727" s="1106"/>
      <c r="J727" s="473">
        <v>500</v>
      </c>
      <c r="K727" s="407">
        <v>4</v>
      </c>
      <c r="L727" s="993"/>
      <c r="M727" s="965">
        <f>K727*L727</f>
        <v>0</v>
      </c>
    </row>
    <row r="728" spans="1:27">
      <c r="A728" s="12"/>
      <c r="B728" s="12"/>
      <c r="C728" s="12"/>
      <c r="D728" s="12"/>
      <c r="E728" s="390"/>
      <c r="F728" s="42"/>
      <c r="G728" s="301"/>
      <c r="H728" s="42"/>
      <c r="I728" s="42"/>
      <c r="J728" s="42"/>
      <c r="L728" s="1062"/>
    </row>
    <row r="729" spans="1:27" ht="15" thickBot="1">
      <c r="A729" s="12"/>
      <c r="B729" s="12"/>
      <c r="C729" s="12"/>
      <c r="D729" s="12"/>
      <c r="E729" s="390"/>
      <c r="F729" s="42"/>
      <c r="G729" s="301"/>
      <c r="H729" s="1103" t="s">
        <v>1258</v>
      </c>
      <c r="I729" s="1103"/>
      <c r="J729" s="1103"/>
      <c r="K729" s="1103"/>
      <c r="L729" s="1216">
        <f>SUM(M687:M727)</f>
        <v>0</v>
      </c>
      <c r="M729" s="1216"/>
    </row>
    <row r="730" spans="1:27">
      <c r="A730" s="12"/>
      <c r="B730" s="12"/>
      <c r="C730" s="12"/>
      <c r="D730" s="12"/>
      <c r="E730" s="390"/>
      <c r="F730" s="42"/>
      <c r="G730" s="301"/>
      <c r="H730" s="42"/>
      <c r="I730" s="42"/>
      <c r="J730" s="42"/>
      <c r="L730" s="1062"/>
    </row>
    <row r="731" spans="1:27">
      <c r="A731" s="50" t="s">
        <v>1259</v>
      </c>
      <c r="B731" s="13"/>
      <c r="C731" s="13"/>
      <c r="D731" s="13"/>
      <c r="E731" s="29"/>
      <c r="K731" s="95"/>
      <c r="L731" s="1062"/>
    </row>
    <row r="732" spans="1:27" ht="37.200000000000003" customHeight="1">
      <c r="A732" s="1221" t="s">
        <v>1089</v>
      </c>
      <c r="B732" s="1221"/>
      <c r="C732" s="1221"/>
      <c r="D732" s="1221"/>
      <c r="E732" s="29"/>
      <c r="F732" s="206" t="s">
        <v>878</v>
      </c>
      <c r="G732" s="262"/>
      <c r="H732" s="210" t="s">
        <v>654</v>
      </c>
      <c r="I732" s="209"/>
      <c r="J732" s="209" t="s">
        <v>878</v>
      </c>
      <c r="K732" s="191">
        <v>750</v>
      </c>
      <c r="L732" s="993"/>
      <c r="M732" s="965">
        <f>K732*L732</f>
        <v>0</v>
      </c>
    </row>
    <row r="733" spans="1:27">
      <c r="A733" s="12" t="s">
        <v>1090</v>
      </c>
      <c r="B733" s="197"/>
      <c r="C733" s="197"/>
      <c r="D733" s="197"/>
      <c r="E733" s="309" t="s">
        <v>880</v>
      </c>
      <c r="F733" s="206" t="s">
        <v>878</v>
      </c>
      <c r="G733" s="212">
        <v>1040</v>
      </c>
      <c r="H733" s="504" t="s">
        <v>830</v>
      </c>
      <c r="I733" s="207"/>
      <c r="J733" s="209" t="s">
        <v>1091</v>
      </c>
      <c r="K733" s="191">
        <f>130*8</f>
        <v>1040</v>
      </c>
      <c r="L733" s="993"/>
      <c r="M733" s="965">
        <f>L733*K733</f>
        <v>0</v>
      </c>
    </row>
    <row r="734" spans="1:27" ht="15.75" customHeight="1">
      <c r="A734" s="12" t="s">
        <v>1092</v>
      </c>
      <c r="B734" s="197"/>
      <c r="C734" s="197"/>
      <c r="D734" s="197"/>
      <c r="E734" s="309" t="s">
        <v>880</v>
      </c>
      <c r="F734" s="206" t="s">
        <v>878</v>
      </c>
      <c r="G734" s="212">
        <v>1040</v>
      </c>
      <c r="H734" s="504" t="s">
        <v>830</v>
      </c>
      <c r="I734" s="207"/>
      <c r="J734" s="209" t="s">
        <v>1091</v>
      </c>
      <c r="K734" s="191">
        <f>130*8</f>
        <v>1040</v>
      </c>
      <c r="L734" s="993"/>
      <c r="M734" s="965">
        <f>L734*K734</f>
        <v>0</v>
      </c>
    </row>
    <row r="735" spans="1:27">
      <c r="A735" s="1113" t="s">
        <v>882</v>
      </c>
      <c r="B735" s="1113"/>
      <c r="C735" s="1113"/>
      <c r="D735" s="1114"/>
      <c r="E735" s="267" t="s">
        <v>654</v>
      </c>
      <c r="F735" s="207" t="s">
        <v>860</v>
      </c>
      <c r="G735" s="281">
        <v>30</v>
      </c>
      <c r="H735" s="267">
        <v>1</v>
      </c>
      <c r="I735" s="267"/>
      <c r="J735" s="267">
        <v>1</v>
      </c>
      <c r="K735" s="190">
        <v>30</v>
      </c>
      <c r="L735" s="993"/>
      <c r="M735" s="958">
        <f>K735*L735</f>
        <v>0</v>
      </c>
      <c r="N735" s="10"/>
      <c r="O735" s="10"/>
      <c r="P735" s="10"/>
      <c r="Q735" s="10"/>
      <c r="R735" s="10"/>
      <c r="S735" s="10"/>
      <c r="T735" s="10"/>
      <c r="U735" s="10"/>
      <c r="V735" s="10"/>
      <c r="W735" s="10"/>
      <c r="X735" s="10"/>
      <c r="Y735" s="10"/>
      <c r="Z735" s="10"/>
      <c r="AA735" s="10"/>
    </row>
    <row r="736" spans="1:27">
      <c r="A736" s="2"/>
      <c r="B736" s="1"/>
      <c r="C736" s="1"/>
      <c r="D736" s="1"/>
      <c r="E736" s="505"/>
      <c r="F736" s="202"/>
      <c r="G736" s="506"/>
      <c r="H736" s="9"/>
      <c r="I736" s="9"/>
      <c r="J736" s="3"/>
      <c r="K736" s="137"/>
      <c r="L736" s="1062"/>
    </row>
    <row r="737" spans="1:13" ht="15" thickBot="1">
      <c r="A737" s="2"/>
      <c r="B737" s="1"/>
      <c r="C737" s="1"/>
      <c r="D737" s="1"/>
      <c r="E737" s="505"/>
      <c r="F737" s="1102" t="s">
        <v>1259</v>
      </c>
      <c r="G737" s="1102"/>
      <c r="H737" s="1102"/>
      <c r="I737" s="1102"/>
      <c r="J737" s="1102"/>
      <c r="K737" s="1102"/>
      <c r="L737" s="1216">
        <f>SUM(M732:M735)</f>
        <v>0</v>
      </c>
      <c r="M737" s="1216"/>
    </row>
    <row r="738" spans="1:13">
      <c r="A738" s="2"/>
      <c r="B738" s="1"/>
      <c r="C738" s="1"/>
      <c r="D738" s="1"/>
      <c r="E738" s="505"/>
      <c r="F738" s="202"/>
      <c r="G738" s="506"/>
      <c r="H738" s="9"/>
      <c r="I738" s="9"/>
      <c r="J738" s="3"/>
      <c r="K738" s="137"/>
      <c r="L738" s="1062"/>
    </row>
    <row r="739" spans="1:13">
      <c r="A739" s="21" t="s">
        <v>1260</v>
      </c>
      <c r="B739" s="13"/>
      <c r="C739" s="13"/>
      <c r="D739" s="13"/>
      <c r="E739" s="29"/>
      <c r="F739" s="35"/>
      <c r="G739" s="218"/>
      <c r="H739" s="39"/>
      <c r="I739" s="39"/>
      <c r="J739" s="39"/>
      <c r="K739" s="34"/>
      <c r="L739" s="1062"/>
    </row>
    <row r="740" spans="1:13" ht="17.25" customHeight="1">
      <c r="A740" s="1222" t="s">
        <v>1093</v>
      </c>
      <c r="B740" s="1222"/>
      <c r="C740" s="1222"/>
      <c r="D740" s="1222"/>
      <c r="E740" s="1222"/>
      <c r="F740" s="1222"/>
      <c r="G740" s="1222"/>
      <c r="H740" s="1222"/>
      <c r="I740" s="1222"/>
      <c r="J740" s="1222"/>
      <c r="K740" s="1222"/>
      <c r="L740" s="1062"/>
    </row>
    <row r="741" spans="1:13">
      <c r="A741" s="21" t="s">
        <v>861</v>
      </c>
      <c r="B741" s="197"/>
      <c r="C741" s="197"/>
      <c r="D741" s="197"/>
      <c r="E741" s="398"/>
      <c r="F741" s="207" t="s">
        <v>271</v>
      </c>
      <c r="G741" s="507"/>
      <c r="H741" s="210">
        <v>1</v>
      </c>
      <c r="I741" s="380"/>
      <c r="J741" s="209">
        <v>1</v>
      </c>
      <c r="K741" s="375">
        <v>1</v>
      </c>
      <c r="L741" s="993"/>
      <c r="M741" s="965">
        <f>K741*L741</f>
        <v>0</v>
      </c>
    </row>
    <row r="742" spans="1:13">
      <c r="A742" s="21"/>
      <c r="B742" s="197"/>
      <c r="C742" s="197"/>
      <c r="D742" s="197"/>
      <c r="E742" s="684"/>
      <c r="F742" s="256"/>
      <c r="G742" s="319"/>
      <c r="H742" s="682"/>
      <c r="I742" s="85"/>
      <c r="J742" s="249"/>
      <c r="K742" s="201"/>
      <c r="L742" s="1068"/>
      <c r="M742" s="307"/>
    </row>
    <row r="743" spans="1:13" ht="15" thickBot="1">
      <c r="A743" s="21"/>
      <c r="B743" s="197"/>
      <c r="C743" s="197"/>
      <c r="D743" s="197"/>
      <c r="E743" s="684"/>
      <c r="F743" s="256"/>
      <c r="G743" s="1103" t="s">
        <v>1260</v>
      </c>
      <c r="H743" s="1103"/>
      <c r="I743" s="1103"/>
      <c r="J743" s="1103"/>
      <c r="K743" s="1103"/>
      <c r="L743" s="1217">
        <f>SUM(M741)</f>
        <v>0</v>
      </c>
      <c r="M743" s="1217"/>
    </row>
    <row r="744" spans="1:13">
      <c r="L744" s="1062"/>
    </row>
    <row r="745" spans="1:13">
      <c r="L745" s="1062"/>
    </row>
    <row r="746" spans="1:13">
      <c r="A746" s="683" t="s">
        <v>9</v>
      </c>
      <c r="B746" s="6"/>
      <c r="C746" s="508"/>
      <c r="D746" s="509"/>
      <c r="E746" s="510"/>
      <c r="F746" s="511">
        <f>L94</f>
        <v>0</v>
      </c>
      <c r="L746" s="1068"/>
      <c r="M746" s="272"/>
    </row>
    <row r="747" spans="1:13">
      <c r="A747" s="21" t="s">
        <v>98</v>
      </c>
      <c r="C747" s="508"/>
      <c r="D747" s="509"/>
      <c r="E747" s="510"/>
      <c r="F747" s="511">
        <f>L120</f>
        <v>0</v>
      </c>
      <c r="L747" s="1062"/>
    </row>
    <row r="748" spans="1:13">
      <c r="A748" s="21" t="s">
        <v>121</v>
      </c>
      <c r="C748" s="508"/>
      <c r="D748" s="509"/>
      <c r="E748" s="510"/>
      <c r="F748" s="511">
        <f>L368</f>
        <v>0</v>
      </c>
      <c r="L748" s="1062"/>
    </row>
    <row r="749" spans="1:13">
      <c r="A749" s="21" t="s">
        <v>249</v>
      </c>
      <c r="C749" s="508"/>
      <c r="D749" s="509"/>
      <c r="E749" s="510"/>
      <c r="F749" s="511">
        <f>L450</f>
        <v>0</v>
      </c>
      <c r="L749" s="1062"/>
    </row>
    <row r="750" spans="1:13">
      <c r="A750" s="683" t="s">
        <v>982</v>
      </c>
      <c r="C750" s="508"/>
      <c r="D750" s="509"/>
      <c r="E750" s="510"/>
      <c r="F750" s="511">
        <f>L516</f>
        <v>0</v>
      </c>
      <c r="L750" s="1062"/>
    </row>
    <row r="751" spans="1:13">
      <c r="A751" s="683" t="s">
        <v>1264</v>
      </c>
      <c r="C751" s="508"/>
      <c r="D751" s="509"/>
      <c r="E751" s="510"/>
      <c r="F751" s="511">
        <f>L602</f>
        <v>0</v>
      </c>
      <c r="H751" s="512"/>
      <c r="I751" s="512"/>
      <c r="L751" s="1062"/>
    </row>
    <row r="752" spans="1:13">
      <c r="A752" s="683" t="s">
        <v>1265</v>
      </c>
      <c r="C752" s="508"/>
      <c r="D752" s="509"/>
      <c r="E752" s="510"/>
      <c r="F752" s="511">
        <f>L633</f>
        <v>0</v>
      </c>
      <c r="L752" s="1062"/>
    </row>
    <row r="753" spans="1:12">
      <c r="A753" s="683" t="s">
        <v>1266</v>
      </c>
      <c r="C753" s="508"/>
      <c r="D753" s="509"/>
      <c r="E753" s="510"/>
      <c r="F753" s="511">
        <f>L666</f>
        <v>0</v>
      </c>
      <c r="L753" s="1062"/>
    </row>
    <row r="754" spans="1:12">
      <c r="A754" s="683" t="str">
        <f>A668</f>
        <v>10 OPREMA OBJEKTOV</v>
      </c>
      <c r="C754" s="508"/>
      <c r="D754" s="509"/>
      <c r="E754" s="510"/>
      <c r="F754" s="511">
        <f>L683</f>
        <v>0</v>
      </c>
      <c r="L754" s="1062"/>
    </row>
    <row r="755" spans="1:12">
      <c r="A755" s="21" t="s">
        <v>1258</v>
      </c>
      <c r="C755" s="508"/>
      <c r="D755" s="509"/>
      <c r="E755" s="510"/>
      <c r="F755" s="511">
        <f>L729</f>
        <v>0</v>
      </c>
      <c r="L755" s="1062"/>
    </row>
    <row r="756" spans="1:12">
      <c r="A756" s="50" t="s">
        <v>1259</v>
      </c>
      <c r="C756" s="508"/>
      <c r="D756" s="509"/>
      <c r="E756" s="510"/>
      <c r="F756" s="511">
        <f>L737</f>
        <v>0</v>
      </c>
      <c r="L756" s="1062"/>
    </row>
    <row r="757" spans="1:12" ht="15" thickBot="1">
      <c r="A757" s="1012" t="s">
        <v>1260</v>
      </c>
      <c r="B757" s="1021"/>
      <c r="C757" s="1022"/>
      <c r="D757" s="1023"/>
      <c r="E757" s="1024"/>
      <c r="F757" s="1025">
        <f>L743</f>
        <v>0</v>
      </c>
      <c r="L757" s="1062"/>
    </row>
    <row r="758" spans="1:12">
      <c r="C758" s="508"/>
      <c r="D758" s="509"/>
      <c r="E758" s="510" t="s">
        <v>1261</v>
      </c>
      <c r="F758" s="511">
        <f>SUM(F746:F757)</f>
        <v>0</v>
      </c>
    </row>
    <row r="759" spans="1:12">
      <c r="C759" s="508"/>
      <c r="D759" s="509"/>
      <c r="E759" s="510"/>
      <c r="F759" s="511"/>
    </row>
    <row r="760" spans="1:12">
      <c r="B760" s="5"/>
      <c r="C760" s="508"/>
      <c r="D760" s="513"/>
      <c r="E760" s="510"/>
      <c r="F760" s="511"/>
    </row>
  </sheetData>
  <sheetProtection algorithmName="SHA-512" hashValue="nshMyriYB+xcVJQYkxObgoPVx5pJmJtcj6/zm4jtrWI4pNV6h8S4OE9V+32r3gd2upicCArnYzIQ32+G72EpeQ==" saltValue="p+5xR4A/fcilNo8rxWJ/hw==" spinCount="100000" sheet="1" selectLockedCells="1"/>
  <mergeCells count="184">
    <mergeCell ref="A12:K14"/>
    <mergeCell ref="A16:K17"/>
    <mergeCell ref="H20:I20"/>
    <mergeCell ref="J20:K20"/>
    <mergeCell ref="A167:D167"/>
    <mergeCell ref="H178:I186"/>
    <mergeCell ref="H190:I193"/>
    <mergeCell ref="H197:I199"/>
    <mergeCell ref="H208:I208"/>
    <mergeCell ref="H212:I213"/>
    <mergeCell ref="L20:M20"/>
    <mergeCell ref="H126:I134"/>
    <mergeCell ref="H138:I141"/>
    <mergeCell ref="H145:I147"/>
    <mergeCell ref="H157:I157"/>
    <mergeCell ref="A166:D166"/>
    <mergeCell ref="H166:I166"/>
    <mergeCell ref="L94:M94"/>
    <mergeCell ref="H94:K94"/>
    <mergeCell ref="L120:M120"/>
    <mergeCell ref="H120:K120"/>
    <mergeCell ref="H264:I266"/>
    <mergeCell ref="H275:I275"/>
    <mergeCell ref="A285:D285"/>
    <mergeCell ref="H285:I285"/>
    <mergeCell ref="A286:D286"/>
    <mergeCell ref="H296:I298"/>
    <mergeCell ref="A223:D223"/>
    <mergeCell ref="H223:I223"/>
    <mergeCell ref="A224:D224"/>
    <mergeCell ref="H234:I236"/>
    <mergeCell ref="H242:I252"/>
    <mergeCell ref="H257:I260"/>
    <mergeCell ref="A354:D354"/>
    <mergeCell ref="A374:D374"/>
    <mergeCell ref="H374:I374"/>
    <mergeCell ref="H377:I382"/>
    <mergeCell ref="A383:D383"/>
    <mergeCell ref="A390:D390"/>
    <mergeCell ref="H303:I313"/>
    <mergeCell ref="H318:I321"/>
    <mergeCell ref="H325:I327"/>
    <mergeCell ref="H338:I343"/>
    <mergeCell ref="A353:D353"/>
    <mergeCell ref="H353:I353"/>
    <mergeCell ref="G368:K368"/>
    <mergeCell ref="A412:D412"/>
    <mergeCell ref="H412:I412"/>
    <mergeCell ref="H413:I413"/>
    <mergeCell ref="A391:D391"/>
    <mergeCell ref="A392:D392"/>
    <mergeCell ref="A396:D396"/>
    <mergeCell ref="A404:K404"/>
    <mergeCell ref="H407:I407"/>
    <mergeCell ref="H408:I408"/>
    <mergeCell ref="A536:D536"/>
    <mergeCell ref="H536:I536"/>
    <mergeCell ref="E487:K487"/>
    <mergeCell ref="A522:D522"/>
    <mergeCell ref="H522:I522"/>
    <mergeCell ref="H523:I523"/>
    <mergeCell ref="H526:I526"/>
    <mergeCell ref="H527:I527"/>
    <mergeCell ref="A427:J427"/>
    <mergeCell ref="A478:D478"/>
    <mergeCell ref="A483:D483"/>
    <mergeCell ref="E484:K484"/>
    <mergeCell ref="E485:K485"/>
    <mergeCell ref="E486:K486"/>
    <mergeCell ref="A579:D579"/>
    <mergeCell ref="A600:D600"/>
    <mergeCell ref="H607:I607"/>
    <mergeCell ref="H608:I608"/>
    <mergeCell ref="H539:I539"/>
    <mergeCell ref="H540:I540"/>
    <mergeCell ref="H541:I541"/>
    <mergeCell ref="H542:I542"/>
    <mergeCell ref="H543:I543"/>
    <mergeCell ref="H544:I544"/>
    <mergeCell ref="H638:I638"/>
    <mergeCell ref="A639:D639"/>
    <mergeCell ref="H639:I639"/>
    <mergeCell ref="A640:D640"/>
    <mergeCell ref="H640:I640"/>
    <mergeCell ref="H647:I647"/>
    <mergeCell ref="H609:I609"/>
    <mergeCell ref="H610:I610"/>
    <mergeCell ref="H611:I611"/>
    <mergeCell ref="H612:I612"/>
    <mergeCell ref="H613:I613"/>
    <mergeCell ref="A637:D637"/>
    <mergeCell ref="H637:I637"/>
    <mergeCell ref="H655:I655"/>
    <mergeCell ref="H659:I659"/>
    <mergeCell ref="A660:D660"/>
    <mergeCell ref="H660:I660"/>
    <mergeCell ref="H661:I661"/>
    <mergeCell ref="H662:I662"/>
    <mergeCell ref="H648:I648"/>
    <mergeCell ref="A649:D649"/>
    <mergeCell ref="H649:I649"/>
    <mergeCell ref="H652:I652"/>
    <mergeCell ref="H653:I653"/>
    <mergeCell ref="H654:I654"/>
    <mergeCell ref="A672:D672"/>
    <mergeCell ref="A676:D676"/>
    <mergeCell ref="H676:I676"/>
    <mergeCell ref="A677:D677"/>
    <mergeCell ref="A680:D680"/>
    <mergeCell ref="H680:I680"/>
    <mergeCell ref="H663:I663"/>
    <mergeCell ref="H664:I664"/>
    <mergeCell ref="A670:D670"/>
    <mergeCell ref="H670:I670"/>
    <mergeCell ref="A671:D671"/>
    <mergeCell ref="H671:I671"/>
    <mergeCell ref="G666:K666"/>
    <mergeCell ref="H693:I693"/>
    <mergeCell ref="H694:I694"/>
    <mergeCell ref="H695:I695"/>
    <mergeCell ref="H696:I696"/>
    <mergeCell ref="A681:D681"/>
    <mergeCell ref="H686:I686"/>
    <mergeCell ref="H687:I687"/>
    <mergeCell ref="H688:I688"/>
    <mergeCell ref="H689:I689"/>
    <mergeCell ref="H690:I690"/>
    <mergeCell ref="A732:D732"/>
    <mergeCell ref="A735:D735"/>
    <mergeCell ref="A740:K740"/>
    <mergeCell ref="H709:I709"/>
    <mergeCell ref="H710:I710"/>
    <mergeCell ref="E719:K719"/>
    <mergeCell ref="E720:K720"/>
    <mergeCell ref="H723:I723"/>
    <mergeCell ref="H724:I724"/>
    <mergeCell ref="L368:M368"/>
    <mergeCell ref="I450:K450"/>
    <mergeCell ref="L450:M450"/>
    <mergeCell ref="I516:K516"/>
    <mergeCell ref="L516:M516"/>
    <mergeCell ref="G602:K602"/>
    <mergeCell ref="L602:M602"/>
    <mergeCell ref="L633:M633"/>
    <mergeCell ref="J633:K633"/>
    <mergeCell ref="H545:I545"/>
    <mergeCell ref="H546:I546"/>
    <mergeCell ref="H530:I530"/>
    <mergeCell ref="H531:I531"/>
    <mergeCell ref="H534:I534"/>
    <mergeCell ref="H535:I535"/>
    <mergeCell ref="A417:K417"/>
    <mergeCell ref="H420:I420"/>
    <mergeCell ref="H421:I421"/>
    <mergeCell ref="H422:I422"/>
    <mergeCell ref="H423:I423"/>
    <mergeCell ref="H424:I424"/>
    <mergeCell ref="H409:I409"/>
    <mergeCell ref="H410:I410"/>
    <mergeCell ref="H411:I411"/>
    <mergeCell ref="L666:M666"/>
    <mergeCell ref="I683:K683"/>
    <mergeCell ref="L683:M683"/>
    <mergeCell ref="H729:K729"/>
    <mergeCell ref="L729:M729"/>
    <mergeCell ref="F737:K737"/>
    <mergeCell ref="L737:M737"/>
    <mergeCell ref="G743:K743"/>
    <mergeCell ref="L743:M743"/>
    <mergeCell ref="H727:I727"/>
    <mergeCell ref="H703:I703"/>
    <mergeCell ref="H704:I704"/>
    <mergeCell ref="H705:I705"/>
    <mergeCell ref="H706:I706"/>
    <mergeCell ref="H707:I707"/>
    <mergeCell ref="H708:I708"/>
    <mergeCell ref="H697:I697"/>
    <mergeCell ref="H698:I698"/>
    <mergeCell ref="H699:I699"/>
    <mergeCell ref="H700:I700"/>
    <mergeCell ref="H701:I701"/>
    <mergeCell ref="H702:I702"/>
    <mergeCell ref="H691:I691"/>
    <mergeCell ref="H692:I692"/>
  </mergeCells>
  <pageMargins left="0.7" right="0.7" top="0.75" bottom="0.75" header="0.3" footer="0.3"/>
  <pageSetup paperSize="9" scale="5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51"/>
  <sheetViews>
    <sheetView view="pageBreakPreview" topLeftCell="E26" zoomScaleNormal="100" zoomScaleSheetLayoutView="100" zoomScalePageLayoutView="55" workbookViewId="0">
      <selection activeCell="L40" sqref="L40"/>
    </sheetView>
  </sheetViews>
  <sheetFormatPr defaultColWidth="8.88671875" defaultRowHeight="13.8"/>
  <cols>
    <col min="1" max="3" width="9.109375" style="114" customWidth="1"/>
    <col min="4" max="4" width="21.88671875" style="114" customWidth="1"/>
    <col min="5" max="5" width="22.5546875" style="426" customWidth="1"/>
    <col min="6" max="6" width="13.109375" style="426" customWidth="1"/>
    <col min="7" max="7" width="9.5546875" style="823" bestFit="1" customWidth="1"/>
    <col min="8" max="8" width="10.6640625" style="426" bestFit="1" customWidth="1"/>
    <col min="9" max="9" width="8.88671875" style="828"/>
    <col min="10" max="10" width="10.6640625" style="426" bestFit="1" customWidth="1"/>
    <col min="11" max="11" width="8.88671875" style="928"/>
    <col min="12" max="12" width="8.88671875" style="146"/>
    <col min="13" max="13" width="11.44140625" style="946" bestFit="1" customWidth="1"/>
    <col min="14" max="16384" width="8.88671875" style="121"/>
  </cols>
  <sheetData>
    <row r="1" spans="1:26" ht="15" customHeight="1">
      <c r="A1" s="13" t="s">
        <v>0</v>
      </c>
      <c r="B1" s="15" t="s">
        <v>858</v>
      </c>
      <c r="D1" s="16"/>
      <c r="E1" s="158"/>
      <c r="F1" s="159"/>
      <c r="G1" s="807"/>
      <c r="H1" s="161"/>
      <c r="I1" s="808"/>
      <c r="J1" s="161"/>
      <c r="K1" s="920"/>
      <c r="L1" s="144"/>
      <c r="M1" s="145"/>
      <c r="N1" s="114"/>
      <c r="O1" s="114"/>
      <c r="P1" s="114"/>
      <c r="Q1" s="114"/>
      <c r="R1" s="114"/>
      <c r="S1" s="114"/>
      <c r="T1" s="114"/>
      <c r="U1" s="114"/>
      <c r="V1" s="114"/>
      <c r="W1" s="114"/>
      <c r="X1" s="114"/>
      <c r="Y1" s="114"/>
      <c r="Z1" s="114"/>
    </row>
    <row r="2" spans="1:26" ht="15" customHeight="1">
      <c r="A2" s="13"/>
      <c r="B2" s="18"/>
      <c r="D2" s="19"/>
      <c r="E2" s="164"/>
      <c r="F2" s="165"/>
      <c r="G2" s="809"/>
      <c r="H2" s="167"/>
      <c r="I2" s="810"/>
      <c r="J2" s="167"/>
      <c r="K2" s="921"/>
      <c r="L2" s="144"/>
      <c r="M2" s="145"/>
      <c r="N2" s="114"/>
      <c r="O2" s="114"/>
      <c r="P2" s="114"/>
      <c r="Q2" s="114"/>
      <c r="R2" s="114"/>
      <c r="S2" s="114"/>
      <c r="T2" s="114"/>
      <c r="U2" s="114"/>
      <c r="V2" s="114"/>
      <c r="W2" s="114"/>
      <c r="X2" s="114"/>
      <c r="Y2" s="114"/>
      <c r="Z2" s="114"/>
    </row>
    <row r="3" spans="1:26" ht="15" customHeight="1">
      <c r="A3" s="13" t="s">
        <v>839</v>
      </c>
      <c r="B3" s="15" t="s">
        <v>893</v>
      </c>
      <c r="D3" s="16"/>
      <c r="E3" s="158"/>
      <c r="F3" s="159"/>
      <c r="G3" s="807"/>
      <c r="H3" s="161"/>
      <c r="I3" s="808"/>
      <c r="J3" s="161"/>
      <c r="K3" s="920"/>
      <c r="L3" s="144"/>
      <c r="M3" s="145"/>
      <c r="N3" s="114"/>
      <c r="O3" s="114"/>
      <c r="P3" s="114"/>
      <c r="Q3" s="114"/>
      <c r="R3" s="114"/>
      <c r="S3" s="114"/>
      <c r="T3" s="114"/>
      <c r="U3" s="114"/>
      <c r="V3" s="114"/>
      <c r="W3" s="114"/>
      <c r="X3" s="114"/>
      <c r="Y3" s="114"/>
      <c r="Z3" s="114"/>
    </row>
    <row r="4" spans="1:26" ht="15" customHeight="1">
      <c r="A4" s="13"/>
      <c r="B4" s="13"/>
      <c r="D4" s="21"/>
      <c r="E4" s="169"/>
      <c r="F4" s="170"/>
      <c r="G4" s="811"/>
      <c r="H4" s="172"/>
      <c r="I4" s="812"/>
      <c r="J4" s="172"/>
      <c r="K4" s="922"/>
      <c r="L4" s="144"/>
      <c r="M4" s="145"/>
      <c r="N4" s="114"/>
      <c r="O4" s="114"/>
      <c r="P4" s="114"/>
      <c r="Q4" s="114"/>
      <c r="R4" s="114"/>
      <c r="S4" s="114"/>
      <c r="T4" s="114"/>
      <c r="U4" s="114"/>
      <c r="V4" s="114"/>
      <c r="W4" s="114"/>
      <c r="X4" s="114"/>
      <c r="Y4" s="114"/>
      <c r="Z4" s="114"/>
    </row>
    <row r="5" spans="1:26" ht="15" customHeight="1">
      <c r="A5" s="13" t="s">
        <v>895</v>
      </c>
      <c r="B5" s="22" t="s">
        <v>1245</v>
      </c>
      <c r="D5" s="22"/>
      <c r="E5" s="174"/>
      <c r="F5" s="174"/>
      <c r="G5" s="807"/>
      <c r="H5" s="161"/>
      <c r="I5" s="808"/>
      <c r="J5" s="161"/>
      <c r="K5" s="920"/>
      <c r="L5" s="144"/>
      <c r="M5" s="145"/>
      <c r="N5" s="114"/>
      <c r="O5" s="114"/>
      <c r="P5" s="114"/>
      <c r="Q5" s="114"/>
      <c r="R5" s="114"/>
      <c r="S5" s="114"/>
      <c r="T5" s="114"/>
      <c r="U5" s="114"/>
      <c r="V5" s="114"/>
      <c r="W5" s="114"/>
      <c r="X5" s="114"/>
      <c r="Y5" s="114"/>
      <c r="Z5" s="114"/>
    </row>
    <row r="6" spans="1:26" ht="15" customHeight="1">
      <c r="A6" s="13"/>
      <c r="B6" s="676" t="s">
        <v>1246</v>
      </c>
      <c r="D6" s="21"/>
      <c r="E6" s="169"/>
      <c r="F6" s="170"/>
      <c r="G6" s="811"/>
      <c r="H6" s="172"/>
      <c r="I6" s="812"/>
      <c r="J6" s="172"/>
      <c r="K6" s="922"/>
      <c r="L6" s="144"/>
      <c r="M6" s="145"/>
      <c r="N6" s="114"/>
      <c r="O6" s="114"/>
      <c r="P6" s="114"/>
      <c r="Q6" s="114"/>
      <c r="R6" s="114"/>
      <c r="S6" s="114"/>
      <c r="T6" s="114"/>
      <c r="U6" s="114"/>
      <c r="V6" s="114"/>
      <c r="W6" s="114"/>
      <c r="X6" s="114"/>
      <c r="Y6" s="114"/>
      <c r="Z6" s="114"/>
    </row>
    <row r="7" spans="1:26" ht="15" customHeight="1">
      <c r="A7" s="13"/>
      <c r="B7" s="13"/>
      <c r="C7" s="23"/>
      <c r="D7" s="21"/>
      <c r="E7" s="169"/>
      <c r="F7" s="170"/>
      <c r="G7" s="811"/>
      <c r="H7" s="172"/>
      <c r="I7" s="812"/>
      <c r="J7" s="172"/>
      <c r="K7" s="922"/>
      <c r="L7" s="144"/>
      <c r="M7" s="145"/>
      <c r="N7" s="114"/>
      <c r="O7" s="114"/>
      <c r="P7" s="114"/>
      <c r="Q7" s="114"/>
      <c r="R7" s="114"/>
      <c r="S7" s="114"/>
      <c r="T7" s="114"/>
      <c r="U7" s="114"/>
      <c r="V7" s="114"/>
      <c r="W7" s="114"/>
      <c r="X7" s="114"/>
      <c r="Y7" s="114"/>
      <c r="Z7" s="114"/>
    </row>
    <row r="8" spans="1:26" ht="15" customHeight="1">
      <c r="A8" s="13"/>
      <c r="B8" s="13"/>
      <c r="C8" s="23"/>
      <c r="D8" s="21"/>
      <c r="E8" s="169"/>
      <c r="F8" s="170"/>
      <c r="G8" s="811"/>
      <c r="H8" s="172"/>
      <c r="I8" s="812"/>
      <c r="J8" s="172"/>
      <c r="K8" s="922"/>
      <c r="L8" s="144"/>
      <c r="M8" s="145"/>
      <c r="N8" s="114"/>
      <c r="O8" s="114"/>
      <c r="P8" s="114"/>
      <c r="Q8" s="114"/>
      <c r="R8" s="114"/>
      <c r="S8" s="114"/>
      <c r="T8" s="114"/>
      <c r="U8" s="114"/>
      <c r="V8" s="114"/>
      <c r="W8" s="114"/>
      <c r="X8" s="114"/>
      <c r="Y8" s="114"/>
      <c r="Z8" s="114"/>
    </row>
    <row r="9" spans="1:26" ht="15" customHeight="1">
      <c r="A9" s="62"/>
      <c r="B9" s="25" t="s">
        <v>1276</v>
      </c>
      <c r="C9" s="62"/>
      <c r="D9" s="514"/>
      <c r="E9" s="175"/>
      <c r="F9" s="176"/>
      <c r="G9" s="811"/>
      <c r="H9" s="178"/>
      <c r="I9" s="813"/>
      <c r="J9" s="178"/>
      <c r="K9" s="922"/>
      <c r="L9" s="144"/>
      <c r="M9" s="145"/>
      <c r="N9" s="114"/>
      <c r="O9" s="114"/>
      <c r="P9" s="114"/>
      <c r="Q9" s="114"/>
      <c r="R9" s="114"/>
      <c r="S9" s="114"/>
      <c r="T9" s="114"/>
      <c r="U9" s="114"/>
      <c r="V9" s="114"/>
      <c r="W9" s="114"/>
      <c r="X9" s="114"/>
      <c r="Y9" s="114"/>
      <c r="Z9" s="114"/>
    </row>
    <row r="10" spans="1:26" ht="15" customHeight="1">
      <c r="A10" s="62"/>
      <c r="B10" s="62" t="s">
        <v>859</v>
      </c>
      <c r="C10" s="62"/>
      <c r="D10" s="62"/>
      <c r="E10" s="169"/>
      <c r="F10" s="176"/>
      <c r="G10" s="811"/>
      <c r="H10" s="178"/>
      <c r="I10" s="813"/>
      <c r="J10" s="178"/>
      <c r="K10" s="922"/>
      <c r="L10" s="144"/>
      <c r="M10" s="145"/>
      <c r="N10" s="114"/>
      <c r="O10" s="114"/>
      <c r="P10" s="114"/>
      <c r="Q10" s="114"/>
      <c r="R10" s="114"/>
      <c r="S10" s="114"/>
      <c r="T10" s="114"/>
      <c r="U10" s="114"/>
      <c r="V10" s="114"/>
      <c r="W10" s="114"/>
      <c r="X10" s="114"/>
      <c r="Y10" s="114"/>
      <c r="Z10" s="114"/>
    </row>
    <row r="11" spans="1:26" ht="15" customHeight="1">
      <c r="A11" s="515"/>
      <c r="B11" s="115"/>
      <c r="C11" s="115"/>
      <c r="D11" s="115"/>
      <c r="E11" s="29"/>
      <c r="F11" s="176"/>
      <c r="G11" s="811"/>
      <c r="H11" s="178"/>
      <c r="I11" s="813"/>
      <c r="J11" s="178"/>
      <c r="K11" s="922"/>
      <c r="L11" s="144"/>
      <c r="M11" s="145"/>
      <c r="N11" s="114"/>
      <c r="O11" s="114"/>
      <c r="P11" s="114"/>
      <c r="Q11" s="114"/>
      <c r="R11" s="114"/>
      <c r="S11" s="114"/>
      <c r="T11" s="114"/>
      <c r="U11" s="114"/>
      <c r="V11" s="114"/>
      <c r="W11" s="114"/>
      <c r="X11" s="114"/>
      <c r="Y11" s="114"/>
      <c r="Z11" s="114"/>
    </row>
    <row r="12" spans="1:26" ht="15" customHeight="1">
      <c r="A12" s="1182" t="s">
        <v>1275</v>
      </c>
      <c r="B12" s="1182"/>
      <c r="C12" s="1182"/>
      <c r="D12" s="1182"/>
      <c r="E12" s="1182"/>
      <c r="F12" s="1182"/>
      <c r="G12" s="1182"/>
      <c r="H12" s="1182"/>
      <c r="I12" s="1182"/>
      <c r="J12" s="1182"/>
      <c r="K12" s="1182"/>
      <c r="L12" s="144"/>
      <c r="M12" s="145"/>
      <c r="N12" s="114"/>
      <c r="O12" s="114"/>
      <c r="P12" s="114"/>
      <c r="Q12" s="114"/>
      <c r="R12" s="114"/>
      <c r="S12" s="114"/>
      <c r="T12" s="114"/>
      <c r="U12" s="114"/>
      <c r="V12" s="114"/>
      <c r="W12" s="114"/>
      <c r="X12" s="114"/>
      <c r="Y12" s="114"/>
      <c r="Z12" s="114"/>
    </row>
    <row r="13" spans="1:26">
      <c r="A13" s="1182"/>
      <c r="B13" s="1182"/>
      <c r="C13" s="1182"/>
      <c r="D13" s="1182"/>
      <c r="E13" s="1182"/>
      <c r="F13" s="1182"/>
      <c r="G13" s="1182"/>
      <c r="H13" s="1182"/>
      <c r="I13" s="1182"/>
      <c r="J13" s="1182"/>
      <c r="K13" s="1182"/>
      <c r="L13" s="144"/>
      <c r="M13" s="145"/>
      <c r="N13" s="114"/>
      <c r="O13" s="114"/>
      <c r="P13" s="114"/>
      <c r="Q13" s="114"/>
      <c r="R13" s="114"/>
      <c r="S13" s="114"/>
      <c r="T13" s="114"/>
      <c r="U13" s="114"/>
      <c r="V13" s="114"/>
      <c r="W13" s="114"/>
      <c r="X13" s="114"/>
      <c r="Y13" s="114"/>
      <c r="Z13" s="114"/>
    </row>
    <row r="14" spans="1:26">
      <c r="A14" s="1182"/>
      <c r="B14" s="1182"/>
      <c r="C14" s="1182"/>
      <c r="D14" s="1182"/>
      <c r="E14" s="1182"/>
      <c r="F14" s="1182"/>
      <c r="G14" s="1182"/>
      <c r="H14" s="1182"/>
      <c r="I14" s="1182"/>
      <c r="J14" s="1182"/>
      <c r="K14" s="1182"/>
      <c r="L14" s="144"/>
      <c r="M14" s="145"/>
      <c r="N14" s="114"/>
      <c r="O14" s="114"/>
      <c r="P14" s="114"/>
      <c r="Q14" s="114"/>
      <c r="R14" s="114"/>
      <c r="S14" s="114"/>
      <c r="T14" s="114"/>
      <c r="U14" s="114"/>
      <c r="V14" s="114"/>
      <c r="W14" s="114"/>
      <c r="X14" s="114"/>
      <c r="Y14" s="114"/>
      <c r="Z14" s="114"/>
    </row>
    <row r="15" spans="1:26">
      <c r="A15" s="30"/>
      <c r="B15" s="30"/>
      <c r="C15" s="30"/>
      <c r="D15" s="30"/>
      <c r="E15" s="714"/>
      <c r="F15" s="714"/>
      <c r="G15" s="814"/>
      <c r="H15" s="714"/>
      <c r="I15" s="815"/>
      <c r="J15" s="714"/>
      <c r="K15" s="923"/>
      <c r="L15" s="144"/>
      <c r="M15" s="145"/>
      <c r="N15" s="114"/>
      <c r="O15" s="114"/>
      <c r="P15" s="114"/>
      <c r="Q15" s="114"/>
      <c r="R15" s="114"/>
      <c r="S15" s="114"/>
      <c r="T15" s="114"/>
      <c r="U15" s="114"/>
      <c r="V15" s="114"/>
      <c r="W15" s="114"/>
      <c r="X15" s="114"/>
      <c r="Y15" s="114"/>
      <c r="Z15" s="114"/>
    </row>
    <row r="16" spans="1:26" ht="15" customHeight="1">
      <c r="A16" s="1188" t="s">
        <v>754</v>
      </c>
      <c r="B16" s="1188"/>
      <c r="C16" s="1188"/>
      <c r="D16" s="1188"/>
      <c r="E16" s="1188"/>
      <c r="F16" s="1188"/>
      <c r="G16" s="1188"/>
      <c r="H16" s="1188"/>
      <c r="I16" s="1188"/>
      <c r="J16" s="1188"/>
      <c r="K16" s="1188"/>
      <c r="L16" s="144"/>
      <c r="M16" s="145"/>
      <c r="N16" s="114"/>
      <c r="O16" s="114"/>
      <c r="P16" s="114"/>
      <c r="Q16" s="114"/>
      <c r="R16" s="114"/>
      <c r="S16" s="114"/>
      <c r="T16" s="114"/>
      <c r="U16" s="114"/>
      <c r="V16" s="114"/>
      <c r="W16" s="114"/>
      <c r="X16" s="114"/>
      <c r="Y16" s="114"/>
      <c r="Z16" s="114"/>
    </row>
    <row r="17" spans="1:26" ht="27" customHeight="1">
      <c r="A17" s="1188"/>
      <c r="B17" s="1188"/>
      <c r="C17" s="1188"/>
      <c r="D17" s="1188"/>
      <c r="E17" s="1188"/>
      <c r="F17" s="1188"/>
      <c r="G17" s="1188"/>
      <c r="H17" s="1188"/>
      <c r="I17" s="1188"/>
      <c r="J17" s="1188"/>
      <c r="K17" s="1188"/>
      <c r="L17" s="144"/>
      <c r="M17" s="145"/>
      <c r="N17" s="114"/>
      <c r="O17" s="114"/>
      <c r="P17" s="114"/>
      <c r="Q17" s="114"/>
      <c r="R17" s="114"/>
      <c r="S17" s="114"/>
      <c r="T17" s="114"/>
      <c r="U17" s="114"/>
      <c r="V17" s="114"/>
      <c r="W17" s="114"/>
      <c r="X17" s="114"/>
      <c r="Y17" s="114"/>
      <c r="Z17" s="114"/>
    </row>
    <row r="18" spans="1:26">
      <c r="A18" s="151"/>
      <c r="B18" s="151"/>
      <c r="C18" s="151"/>
      <c r="D18" s="151"/>
      <c r="E18" s="716"/>
      <c r="F18" s="716"/>
      <c r="G18" s="814"/>
      <c r="H18" s="716"/>
      <c r="I18" s="815"/>
      <c r="J18" s="716"/>
      <c r="K18" s="923"/>
      <c r="L18" s="144"/>
      <c r="M18" s="145"/>
      <c r="N18" s="114"/>
      <c r="O18" s="114"/>
      <c r="P18" s="114"/>
      <c r="Q18" s="114"/>
      <c r="R18" s="114"/>
      <c r="S18" s="114"/>
      <c r="T18" s="114"/>
      <c r="U18" s="114"/>
      <c r="V18" s="114"/>
      <c r="W18" s="114"/>
      <c r="X18" s="114"/>
      <c r="Y18" s="114"/>
      <c r="Z18" s="114"/>
    </row>
    <row r="19" spans="1:26" s="517" customFormat="1">
      <c r="A19" s="32"/>
      <c r="B19" s="32"/>
      <c r="C19" s="32"/>
      <c r="D19" s="32"/>
      <c r="E19" s="169"/>
      <c r="F19" s="545"/>
      <c r="G19" s="811"/>
      <c r="H19" s="169"/>
      <c r="I19" s="812"/>
      <c r="J19" s="169"/>
      <c r="K19" s="922"/>
      <c r="L19" s="144"/>
      <c r="M19" s="145"/>
      <c r="N19" s="516"/>
      <c r="O19" s="516"/>
      <c r="P19" s="516"/>
      <c r="Q19" s="516"/>
      <c r="R19" s="516"/>
      <c r="S19" s="516"/>
      <c r="T19" s="516"/>
      <c r="U19" s="516"/>
      <c r="V19" s="516"/>
      <c r="W19" s="516"/>
      <c r="X19" s="516"/>
      <c r="Y19" s="516"/>
      <c r="Z19" s="516"/>
    </row>
    <row r="20" spans="1:26" ht="6.75" customHeight="1">
      <c r="A20" s="31"/>
      <c r="B20" s="31"/>
      <c r="C20" s="31"/>
      <c r="D20" s="31"/>
      <c r="E20" s="29"/>
      <c r="F20" s="600"/>
      <c r="G20" s="811"/>
      <c r="H20" s="29"/>
      <c r="I20" s="813"/>
      <c r="J20" s="29"/>
      <c r="K20" s="922"/>
      <c r="L20" s="144"/>
      <c r="M20" s="145"/>
      <c r="N20" s="114"/>
      <c r="O20" s="114"/>
      <c r="P20" s="114"/>
      <c r="Q20" s="114"/>
      <c r="R20" s="114"/>
      <c r="S20" s="114"/>
      <c r="T20" s="114"/>
      <c r="U20" s="114"/>
      <c r="V20" s="114"/>
      <c r="W20" s="114"/>
      <c r="X20" s="114"/>
      <c r="Y20" s="114"/>
      <c r="Z20" s="114"/>
    </row>
    <row r="21" spans="1:26">
      <c r="A21" s="21"/>
      <c r="B21" s="13"/>
      <c r="C21" s="13"/>
      <c r="D21" s="13"/>
      <c r="E21" s="184" t="s">
        <v>1</v>
      </c>
      <c r="F21" s="185" t="s">
        <v>2</v>
      </c>
      <c r="G21" s="186"/>
      <c r="H21" s="1191" t="s">
        <v>3</v>
      </c>
      <c r="I21" s="1192"/>
      <c r="J21" s="1191" t="s">
        <v>4</v>
      </c>
      <c r="K21" s="1192"/>
      <c r="L21" s="1191" t="s">
        <v>896</v>
      </c>
      <c r="M21" s="1192"/>
      <c r="N21" s="114"/>
      <c r="O21" s="114"/>
      <c r="P21" s="114"/>
      <c r="Q21" s="114"/>
      <c r="R21" s="114"/>
      <c r="S21" s="114"/>
      <c r="T21" s="114"/>
      <c r="U21" s="114"/>
      <c r="V21" s="114"/>
      <c r="W21" s="114"/>
      <c r="X21" s="114"/>
      <c r="Y21" s="114"/>
      <c r="Z21" s="114"/>
    </row>
    <row r="22" spans="1:26">
      <c r="A22" s="62"/>
      <c r="B22" s="54"/>
      <c r="C22" s="13"/>
      <c r="D22" s="13"/>
      <c r="E22" s="184" t="s">
        <v>5</v>
      </c>
      <c r="F22" s="187" t="s">
        <v>6</v>
      </c>
      <c r="G22" s="188" t="s">
        <v>7</v>
      </c>
      <c r="H22" s="189" t="s">
        <v>846</v>
      </c>
      <c r="I22" s="187" t="s">
        <v>8</v>
      </c>
      <c r="J22" s="189" t="s">
        <v>846</v>
      </c>
      <c r="K22" s="190" t="s">
        <v>8</v>
      </c>
      <c r="L22" s="191" t="s">
        <v>897</v>
      </c>
      <c r="M22" s="192" t="s">
        <v>866</v>
      </c>
      <c r="N22" s="114"/>
      <c r="O22" s="114"/>
      <c r="P22" s="114"/>
      <c r="Q22" s="114"/>
      <c r="R22" s="114"/>
      <c r="S22" s="114"/>
      <c r="T22" s="114"/>
      <c r="U22" s="114"/>
      <c r="V22" s="114"/>
      <c r="W22" s="114"/>
      <c r="X22" s="114"/>
      <c r="Y22" s="114"/>
      <c r="Z22" s="114"/>
    </row>
    <row r="23" spans="1:26">
      <c r="A23" s="21" t="s">
        <v>9</v>
      </c>
      <c r="B23" s="54"/>
      <c r="C23" s="13"/>
      <c r="D23" s="13"/>
      <c r="E23" s="29"/>
      <c r="F23" s="247"/>
      <c r="G23" s="764"/>
      <c r="H23" s="34"/>
      <c r="I23" s="816"/>
      <c r="J23" s="34"/>
      <c r="K23" s="866"/>
      <c r="L23" s="1070"/>
      <c r="M23" s="145"/>
      <c r="N23" s="114"/>
      <c r="O23" s="114"/>
      <c r="P23" s="114"/>
      <c r="Q23" s="114"/>
      <c r="R23" s="114"/>
      <c r="S23" s="114"/>
      <c r="T23" s="114"/>
      <c r="U23" s="114"/>
      <c r="V23" s="114"/>
      <c r="W23" s="114"/>
      <c r="X23" s="114"/>
      <c r="Y23" s="114"/>
      <c r="Z23" s="114"/>
    </row>
    <row r="24" spans="1:26">
      <c r="A24" s="21"/>
      <c r="B24" s="54"/>
      <c r="C24" s="13"/>
      <c r="D24" s="13"/>
      <c r="E24" s="29"/>
      <c r="F24" s="247"/>
      <c r="G24" s="764"/>
      <c r="H24" s="34"/>
      <c r="I24" s="816"/>
      <c r="J24" s="34"/>
      <c r="K24" s="866"/>
      <c r="L24" s="1070"/>
      <c r="M24" s="145"/>
      <c r="N24" s="114"/>
      <c r="O24" s="114"/>
      <c r="P24" s="114"/>
      <c r="Q24" s="114"/>
      <c r="R24" s="114"/>
      <c r="S24" s="114"/>
      <c r="T24" s="114"/>
      <c r="U24" s="114"/>
      <c r="V24" s="114"/>
      <c r="W24" s="114"/>
      <c r="X24" s="114"/>
      <c r="Y24" s="114"/>
      <c r="Z24" s="114"/>
    </row>
    <row r="25" spans="1:26">
      <c r="A25" s="21" t="s">
        <v>10</v>
      </c>
      <c r="B25" s="13"/>
      <c r="C25" s="13"/>
      <c r="D25" s="13"/>
      <c r="E25" s="29"/>
      <c r="F25" s="35"/>
      <c r="G25" s="811"/>
      <c r="H25" s="36"/>
      <c r="I25" s="813"/>
      <c r="J25" s="36"/>
      <c r="K25" s="922" t="s">
        <v>93</v>
      </c>
      <c r="L25" s="1070"/>
      <c r="M25" s="145"/>
      <c r="N25" s="114"/>
      <c r="O25" s="114"/>
      <c r="P25" s="114"/>
      <c r="Q25" s="114"/>
      <c r="R25" s="114"/>
      <c r="S25" s="114"/>
      <c r="T25" s="114"/>
      <c r="U25" s="114"/>
      <c r="V25" s="114"/>
      <c r="W25" s="114"/>
      <c r="X25" s="114"/>
      <c r="Y25" s="114"/>
      <c r="Z25" s="114"/>
    </row>
    <row r="26" spans="1:26">
      <c r="A26" s="13" t="s">
        <v>12</v>
      </c>
      <c r="B26" s="13"/>
      <c r="C26" s="13"/>
      <c r="D26" s="13"/>
      <c r="E26" s="206" t="s">
        <v>11</v>
      </c>
      <c r="F26" s="207" t="s">
        <v>848</v>
      </c>
      <c r="G26" s="817"/>
      <c r="H26" s="209" t="s">
        <v>795</v>
      </c>
      <c r="I26" s="238"/>
      <c r="J26" s="209" t="s">
        <v>795</v>
      </c>
      <c r="K26" s="924">
        <v>1</v>
      </c>
      <c r="L26" s="997"/>
      <c r="M26" s="945">
        <f>+K26*L26</f>
        <v>0</v>
      </c>
      <c r="N26" s="114"/>
      <c r="O26" s="114"/>
      <c r="P26" s="114"/>
      <c r="Q26" s="114"/>
      <c r="R26" s="114"/>
      <c r="S26" s="114"/>
      <c r="T26" s="114"/>
      <c r="U26" s="114"/>
      <c r="V26" s="114"/>
      <c r="W26" s="114"/>
      <c r="X26" s="114"/>
      <c r="Y26" s="114"/>
      <c r="Z26" s="114"/>
    </row>
    <row r="27" spans="1:26">
      <c r="A27" s="518" t="s">
        <v>13</v>
      </c>
      <c r="B27" s="13"/>
      <c r="C27" s="13"/>
      <c r="D27" s="13"/>
      <c r="E27" s="206" t="s">
        <v>11</v>
      </c>
      <c r="F27" s="207" t="s">
        <v>271</v>
      </c>
      <c r="G27" s="817"/>
      <c r="H27" s="209">
        <v>1</v>
      </c>
      <c r="I27" s="238"/>
      <c r="J27" s="209">
        <v>0.5</v>
      </c>
      <c r="K27" s="924" t="s">
        <v>149</v>
      </c>
      <c r="L27" s="1071" t="s">
        <v>871</v>
      </c>
      <c r="M27" s="945" t="s">
        <v>871</v>
      </c>
      <c r="N27" s="114"/>
      <c r="O27" s="114"/>
      <c r="P27" s="114"/>
      <c r="Q27" s="114"/>
      <c r="R27" s="114"/>
      <c r="S27" s="114"/>
      <c r="T27" s="114"/>
      <c r="U27" s="114"/>
      <c r="V27" s="114"/>
      <c r="W27" s="114"/>
      <c r="X27" s="114"/>
      <c r="Y27" s="114"/>
      <c r="Z27" s="114"/>
    </row>
    <row r="28" spans="1:26">
      <c r="A28" s="518"/>
      <c r="B28" s="13"/>
      <c r="C28" s="13"/>
      <c r="D28" s="13"/>
      <c r="E28" s="202"/>
      <c r="F28" s="256"/>
      <c r="G28" s="764"/>
      <c r="H28" s="249"/>
      <c r="I28" s="568"/>
      <c r="J28" s="249"/>
      <c r="K28" s="866"/>
      <c r="L28" s="1070"/>
      <c r="M28" s="145"/>
      <c r="N28" s="114"/>
      <c r="O28" s="114"/>
      <c r="P28" s="114"/>
      <c r="Q28" s="114"/>
      <c r="R28" s="114"/>
      <c r="S28" s="114"/>
      <c r="T28" s="114"/>
      <c r="U28" s="114"/>
      <c r="V28" s="114"/>
      <c r="W28" s="114"/>
      <c r="X28" s="114"/>
      <c r="Y28" s="114"/>
      <c r="Z28" s="114"/>
    </row>
    <row r="29" spans="1:26">
      <c r="A29" s="518"/>
      <c r="B29" s="13"/>
      <c r="C29" s="13"/>
      <c r="D29" s="13"/>
      <c r="E29" s="29"/>
      <c r="F29" s="256"/>
      <c r="G29" s="764"/>
      <c r="H29" s="249"/>
      <c r="I29" s="568"/>
      <c r="J29" s="249"/>
      <c r="K29" s="866"/>
      <c r="L29" s="1070"/>
      <c r="M29" s="145"/>
      <c r="N29" s="114"/>
      <c r="O29" s="114"/>
      <c r="P29" s="114"/>
      <c r="Q29" s="114"/>
      <c r="R29" s="114"/>
      <c r="S29" s="114"/>
      <c r="T29" s="114"/>
      <c r="U29" s="114"/>
      <c r="V29" s="114"/>
      <c r="W29" s="114"/>
      <c r="X29" s="114"/>
      <c r="Y29" s="114"/>
      <c r="Z29" s="114"/>
    </row>
    <row r="30" spans="1:26">
      <c r="A30" s="21" t="s">
        <v>14</v>
      </c>
      <c r="B30" s="13"/>
      <c r="C30" s="13"/>
      <c r="D30" s="13"/>
      <c r="E30" s="29"/>
      <c r="F30" s="35"/>
      <c r="G30" s="811"/>
      <c r="H30" s="39"/>
      <c r="I30" s="813"/>
      <c r="J30" s="39"/>
      <c r="K30" s="922"/>
      <c r="L30" s="1070"/>
      <c r="M30" s="145"/>
      <c r="N30" s="114"/>
      <c r="O30" s="114"/>
      <c r="P30" s="114"/>
      <c r="Q30" s="114"/>
      <c r="R30" s="114"/>
      <c r="S30" s="114"/>
      <c r="T30" s="114"/>
      <c r="U30" s="114"/>
      <c r="V30" s="114"/>
      <c r="W30" s="114"/>
      <c r="X30" s="114"/>
      <c r="Y30" s="114"/>
      <c r="Z30" s="114"/>
    </row>
    <row r="31" spans="1:26">
      <c r="A31" s="21" t="s">
        <v>15</v>
      </c>
      <c r="B31" s="13"/>
      <c r="C31" s="13"/>
      <c r="D31" s="13"/>
      <c r="E31" s="29"/>
      <c r="F31" s="35"/>
      <c r="G31" s="811"/>
      <c r="H31" s="39"/>
      <c r="I31" s="813"/>
      <c r="J31" s="39"/>
      <c r="K31" s="922"/>
      <c r="L31" s="1070"/>
      <c r="M31" s="145"/>
      <c r="N31" s="114"/>
      <c r="O31" s="114"/>
      <c r="P31" s="114"/>
      <c r="Q31" s="114"/>
      <c r="R31" s="114"/>
      <c r="S31" s="114"/>
      <c r="T31" s="114"/>
      <c r="U31" s="114"/>
      <c r="V31" s="114"/>
      <c r="W31" s="114"/>
      <c r="X31" s="114"/>
      <c r="Y31" s="114"/>
      <c r="Z31" s="114"/>
    </row>
    <row r="32" spans="1:26">
      <c r="A32" s="31" t="s">
        <v>755</v>
      </c>
      <c r="B32" s="13"/>
      <c r="C32" s="13"/>
      <c r="D32" s="13"/>
      <c r="E32" s="206" t="s">
        <v>16</v>
      </c>
      <c r="F32" s="236"/>
      <c r="G32" s="817"/>
      <c r="H32" s="239" t="s">
        <v>17</v>
      </c>
      <c r="I32" s="723"/>
      <c r="J32" s="239" t="s">
        <v>18</v>
      </c>
      <c r="K32" s="924" t="s">
        <v>149</v>
      </c>
      <c r="L32" s="1071" t="s">
        <v>871</v>
      </c>
      <c r="M32" s="945" t="s">
        <v>871</v>
      </c>
      <c r="N32" s="114"/>
      <c r="O32" s="114"/>
      <c r="P32" s="114"/>
      <c r="Q32" s="114"/>
      <c r="R32" s="114"/>
      <c r="S32" s="114"/>
      <c r="T32" s="114"/>
      <c r="U32" s="114"/>
      <c r="V32" s="114"/>
      <c r="W32" s="114"/>
      <c r="X32" s="114"/>
      <c r="Y32" s="114"/>
      <c r="Z32" s="114"/>
    </row>
    <row r="33" spans="1:26" ht="15.6">
      <c r="A33" s="43" t="s">
        <v>1094</v>
      </c>
      <c r="B33" s="43"/>
      <c r="C33" s="43"/>
      <c r="D33" s="43"/>
      <c r="E33" s="240" t="s">
        <v>19</v>
      </c>
      <c r="F33" s="236"/>
      <c r="G33" s="817"/>
      <c r="H33" s="239" t="s">
        <v>17</v>
      </c>
      <c r="I33" s="818"/>
      <c r="J33" s="239" t="s">
        <v>18</v>
      </c>
      <c r="K33" s="924" t="s">
        <v>149</v>
      </c>
      <c r="L33" s="1071" t="s">
        <v>871</v>
      </c>
      <c r="M33" s="945" t="s">
        <v>871</v>
      </c>
      <c r="N33" s="114"/>
      <c r="O33" s="114"/>
      <c r="P33" s="114"/>
      <c r="Q33" s="114"/>
      <c r="R33" s="114"/>
      <c r="S33" s="114"/>
      <c r="T33" s="114"/>
      <c r="U33" s="114"/>
      <c r="V33" s="114"/>
      <c r="W33" s="114"/>
      <c r="X33" s="114"/>
      <c r="Y33" s="114"/>
      <c r="Z33" s="114"/>
    </row>
    <row r="34" spans="1:26" ht="15.6">
      <c r="A34" s="43" t="s">
        <v>1095</v>
      </c>
      <c r="B34" s="43"/>
      <c r="C34" s="43"/>
      <c r="D34" s="43"/>
      <c r="E34" s="240" t="s">
        <v>19</v>
      </c>
      <c r="F34" s="236"/>
      <c r="G34" s="817"/>
      <c r="H34" s="239" t="s">
        <v>20</v>
      </c>
      <c r="I34" s="818"/>
      <c r="J34" s="239" t="s">
        <v>21</v>
      </c>
      <c r="K34" s="924" t="s">
        <v>149</v>
      </c>
      <c r="L34" s="1071" t="s">
        <v>871</v>
      </c>
      <c r="M34" s="945" t="s">
        <v>871</v>
      </c>
      <c r="N34" s="114"/>
      <c r="O34" s="114"/>
      <c r="P34" s="114"/>
      <c r="Q34" s="114"/>
      <c r="R34" s="114"/>
      <c r="S34" s="114"/>
      <c r="T34" s="114"/>
      <c r="U34" s="114"/>
      <c r="V34" s="114"/>
      <c r="W34" s="114"/>
      <c r="X34" s="114"/>
      <c r="Y34" s="114"/>
      <c r="Z34" s="114"/>
    </row>
    <row r="35" spans="1:26">
      <c r="A35" s="43" t="s">
        <v>22</v>
      </c>
      <c r="B35" s="43"/>
      <c r="C35" s="43"/>
      <c r="D35" s="43"/>
      <c r="E35" s="549" t="s">
        <v>654</v>
      </c>
      <c r="F35" s="236"/>
      <c r="G35" s="817"/>
      <c r="H35" s="239" t="s">
        <v>20</v>
      </c>
      <c r="I35" s="818"/>
      <c r="J35" s="239" t="s">
        <v>21</v>
      </c>
      <c r="K35" s="924" t="s">
        <v>149</v>
      </c>
      <c r="L35" s="1071" t="s">
        <v>871</v>
      </c>
      <c r="M35" s="945" t="s">
        <v>871</v>
      </c>
      <c r="N35" s="114"/>
      <c r="O35" s="114"/>
      <c r="P35" s="114"/>
      <c r="Q35" s="114"/>
      <c r="R35" s="114"/>
      <c r="S35" s="114"/>
      <c r="T35" s="114"/>
      <c r="U35" s="114"/>
      <c r="V35" s="114"/>
      <c r="W35" s="114"/>
      <c r="X35" s="114"/>
      <c r="Y35" s="114"/>
      <c r="Z35" s="114"/>
    </row>
    <row r="36" spans="1:26">
      <c r="A36" s="31"/>
      <c r="B36" s="13"/>
      <c r="C36" s="13"/>
      <c r="D36" s="13"/>
      <c r="E36" s="29"/>
      <c r="F36" s="247"/>
      <c r="G36" s="764"/>
      <c r="H36" s="34"/>
      <c r="I36" s="816"/>
      <c r="J36" s="34"/>
      <c r="K36" s="866"/>
      <c r="L36" s="1070"/>
      <c r="M36" s="145"/>
      <c r="N36" s="114"/>
      <c r="O36" s="114"/>
      <c r="P36" s="114"/>
      <c r="Q36" s="114"/>
      <c r="R36" s="114"/>
      <c r="S36" s="114"/>
      <c r="T36" s="114"/>
      <c r="U36" s="114"/>
      <c r="V36" s="114"/>
      <c r="W36" s="114"/>
      <c r="X36" s="114"/>
      <c r="Y36" s="114"/>
      <c r="Z36" s="114"/>
    </row>
    <row r="37" spans="1:26">
      <c r="A37" s="21" t="s">
        <v>23</v>
      </c>
      <c r="B37" s="13"/>
      <c r="C37" s="13"/>
      <c r="D37" s="13"/>
      <c r="E37" s="29"/>
      <c r="F37" s="35"/>
      <c r="G37" s="811"/>
      <c r="H37" s="39"/>
      <c r="I37" s="813"/>
      <c r="J37" s="39"/>
      <c r="K37" s="922"/>
      <c r="L37" s="1070"/>
      <c r="M37" s="145"/>
      <c r="N37" s="114"/>
      <c r="O37" s="114"/>
      <c r="P37" s="114"/>
      <c r="Q37" s="114"/>
      <c r="R37" s="114"/>
      <c r="S37" s="114"/>
      <c r="T37" s="114"/>
      <c r="U37" s="114"/>
      <c r="V37" s="114"/>
      <c r="W37" s="114"/>
      <c r="X37" s="114"/>
      <c r="Y37" s="114"/>
      <c r="Z37" s="114"/>
    </row>
    <row r="38" spans="1:26">
      <c r="A38" s="119" t="s">
        <v>24</v>
      </c>
      <c r="B38" s="43"/>
      <c r="C38" s="43"/>
      <c r="D38" s="43"/>
      <c r="E38" s="240" t="s">
        <v>25</v>
      </c>
      <c r="F38" s="236" t="s">
        <v>906</v>
      </c>
      <c r="G38" s="817">
        <v>138731</v>
      </c>
      <c r="H38" s="239">
        <v>8000</v>
      </c>
      <c r="I38" s="238">
        <v>17</v>
      </c>
      <c r="J38" s="239">
        <v>20000</v>
      </c>
      <c r="K38" s="924">
        <v>7</v>
      </c>
      <c r="L38" s="997"/>
      <c r="M38" s="945">
        <f t="shared" ref="M38:M45" si="0">+K38*L38</f>
        <v>0</v>
      </c>
      <c r="N38" s="114"/>
      <c r="O38" s="114"/>
      <c r="P38" s="114"/>
      <c r="Q38" s="114"/>
      <c r="R38" s="114"/>
      <c r="S38" s="114"/>
      <c r="T38" s="114"/>
      <c r="U38" s="114"/>
      <c r="V38" s="114"/>
      <c r="W38" s="114"/>
      <c r="X38" s="114"/>
      <c r="Y38" s="114"/>
      <c r="Z38" s="114"/>
    </row>
    <row r="39" spans="1:26">
      <c r="A39" s="43" t="s">
        <v>26</v>
      </c>
      <c r="B39" s="43"/>
      <c r="C39" s="43"/>
      <c r="D39" s="43"/>
      <c r="E39" s="240" t="s">
        <v>27</v>
      </c>
      <c r="F39" s="236" t="s">
        <v>906</v>
      </c>
      <c r="G39" s="817">
        <v>138731</v>
      </c>
      <c r="H39" s="239">
        <v>8000</v>
      </c>
      <c r="I39" s="238">
        <v>17</v>
      </c>
      <c r="J39" s="239">
        <v>20000</v>
      </c>
      <c r="K39" s="924">
        <v>7</v>
      </c>
      <c r="L39" s="997"/>
      <c r="M39" s="945">
        <f t="shared" si="0"/>
        <v>0</v>
      </c>
      <c r="N39" s="114"/>
      <c r="O39" s="114"/>
      <c r="P39" s="114"/>
      <c r="Q39" s="114"/>
      <c r="R39" s="114"/>
      <c r="S39" s="114"/>
      <c r="T39" s="114"/>
      <c r="U39" s="114"/>
      <c r="V39" s="114"/>
      <c r="W39" s="114"/>
      <c r="X39" s="114"/>
      <c r="Y39" s="114"/>
      <c r="Z39" s="114"/>
    </row>
    <row r="40" spans="1:26">
      <c r="A40" s="119" t="s">
        <v>28</v>
      </c>
      <c r="B40" s="43"/>
      <c r="C40" s="43"/>
      <c r="D40" s="43"/>
      <c r="E40" s="240" t="s">
        <v>29</v>
      </c>
      <c r="F40" s="236" t="s">
        <v>906</v>
      </c>
      <c r="G40" s="817">
        <v>138731</v>
      </c>
      <c r="H40" s="239">
        <v>8000</v>
      </c>
      <c r="I40" s="238">
        <v>17</v>
      </c>
      <c r="J40" s="239">
        <v>20000</v>
      </c>
      <c r="K40" s="924">
        <v>7</v>
      </c>
      <c r="L40" s="997"/>
      <c r="M40" s="945">
        <f t="shared" si="0"/>
        <v>0</v>
      </c>
      <c r="N40" s="114"/>
      <c r="O40" s="114"/>
      <c r="P40" s="114"/>
      <c r="Q40" s="114"/>
      <c r="R40" s="114"/>
      <c r="S40" s="114"/>
      <c r="T40" s="114"/>
      <c r="U40" s="114"/>
      <c r="V40" s="114"/>
      <c r="W40" s="114"/>
      <c r="X40" s="114"/>
      <c r="Y40" s="114"/>
      <c r="Z40" s="114"/>
    </row>
    <row r="41" spans="1:26">
      <c r="A41" s="119" t="s">
        <v>30</v>
      </c>
      <c r="B41" s="43"/>
      <c r="C41" s="43"/>
      <c r="D41" s="43"/>
      <c r="E41" s="240" t="s">
        <v>31</v>
      </c>
      <c r="F41" s="236" t="s">
        <v>906</v>
      </c>
      <c r="G41" s="817">
        <v>138731</v>
      </c>
      <c r="H41" s="239">
        <v>8000</v>
      </c>
      <c r="I41" s="238">
        <f t="shared" ref="I39:I45" si="1">+G41/H41</f>
        <v>17.341374999999999</v>
      </c>
      <c r="J41" s="239">
        <v>20000</v>
      </c>
      <c r="K41" s="924">
        <v>7</v>
      </c>
      <c r="L41" s="997"/>
      <c r="M41" s="945">
        <f t="shared" si="0"/>
        <v>0</v>
      </c>
      <c r="N41" s="114"/>
      <c r="O41" s="114"/>
      <c r="P41" s="114"/>
      <c r="Q41" s="114"/>
      <c r="R41" s="114"/>
      <c r="S41" s="114"/>
      <c r="T41" s="114"/>
      <c r="U41" s="114"/>
      <c r="V41" s="114"/>
      <c r="W41" s="114"/>
      <c r="X41" s="114"/>
      <c r="Y41" s="114"/>
      <c r="Z41" s="114"/>
    </row>
    <row r="42" spans="1:26">
      <c r="A42" s="43" t="s">
        <v>32</v>
      </c>
      <c r="B42" s="43"/>
      <c r="C42" s="43"/>
      <c r="D42" s="43"/>
      <c r="E42" s="240" t="s">
        <v>33</v>
      </c>
      <c r="F42" s="236" t="s">
        <v>906</v>
      </c>
      <c r="G42" s="817">
        <v>138731</v>
      </c>
      <c r="H42" s="239">
        <v>8000</v>
      </c>
      <c r="I42" s="238">
        <f t="shared" si="1"/>
        <v>17.341374999999999</v>
      </c>
      <c r="J42" s="239">
        <v>20000</v>
      </c>
      <c r="K42" s="924">
        <v>7</v>
      </c>
      <c r="L42" s="997"/>
      <c r="M42" s="945">
        <f t="shared" si="0"/>
        <v>0</v>
      </c>
      <c r="N42" s="114"/>
      <c r="O42" s="114"/>
      <c r="P42" s="114"/>
      <c r="Q42" s="114"/>
      <c r="R42" s="114"/>
      <c r="S42" s="114"/>
      <c r="T42" s="114"/>
      <c r="U42" s="114"/>
      <c r="V42" s="114"/>
      <c r="W42" s="114"/>
      <c r="X42" s="114"/>
      <c r="Y42" s="114"/>
      <c r="Z42" s="114"/>
    </row>
    <row r="43" spans="1:26">
      <c r="A43" s="43" t="s">
        <v>34</v>
      </c>
      <c r="B43" s="43"/>
      <c r="C43" s="43"/>
      <c r="D43" s="43"/>
      <c r="E43" s="240" t="s">
        <v>16</v>
      </c>
      <c r="F43" s="236" t="s">
        <v>906</v>
      </c>
      <c r="G43" s="817">
        <v>138731</v>
      </c>
      <c r="H43" s="239">
        <v>200</v>
      </c>
      <c r="I43" s="238">
        <f t="shared" si="1"/>
        <v>693.65499999999997</v>
      </c>
      <c r="J43" s="239">
        <v>800</v>
      </c>
      <c r="K43" s="924">
        <v>173</v>
      </c>
      <c r="L43" s="997"/>
      <c r="M43" s="945">
        <f t="shared" si="0"/>
        <v>0</v>
      </c>
      <c r="N43" s="114"/>
      <c r="O43" s="114"/>
      <c r="P43" s="114"/>
      <c r="Q43" s="114"/>
      <c r="R43" s="114"/>
      <c r="S43" s="114"/>
      <c r="T43" s="114"/>
      <c r="U43" s="114"/>
      <c r="V43" s="114"/>
      <c r="W43" s="114"/>
      <c r="X43" s="114"/>
      <c r="Y43" s="114"/>
      <c r="Z43" s="114"/>
    </row>
    <row r="44" spans="1:26" ht="15.6">
      <c r="A44" s="43" t="s">
        <v>1094</v>
      </c>
      <c r="B44" s="43"/>
      <c r="C44" s="43"/>
      <c r="D44" s="43"/>
      <c r="E44" s="240" t="s">
        <v>19</v>
      </c>
      <c r="F44" s="236" t="s">
        <v>906</v>
      </c>
      <c r="G44" s="817">
        <v>138731</v>
      </c>
      <c r="H44" s="239">
        <v>400</v>
      </c>
      <c r="I44" s="238">
        <f t="shared" si="1"/>
        <v>346.82749999999999</v>
      </c>
      <c r="J44" s="239">
        <v>1500</v>
      </c>
      <c r="K44" s="924">
        <v>92</v>
      </c>
      <c r="L44" s="997"/>
      <c r="M44" s="945">
        <f t="shared" si="0"/>
        <v>0</v>
      </c>
      <c r="N44" s="114"/>
      <c r="O44" s="114"/>
      <c r="P44" s="114"/>
      <c r="Q44" s="114"/>
      <c r="R44" s="114"/>
      <c r="S44" s="114"/>
      <c r="T44" s="114"/>
      <c r="U44" s="114"/>
      <c r="V44" s="114"/>
      <c r="W44" s="114"/>
      <c r="X44" s="114"/>
      <c r="Y44" s="114"/>
      <c r="Z44" s="114"/>
    </row>
    <row r="45" spans="1:26" ht="15.6">
      <c r="A45" s="43" t="s">
        <v>1095</v>
      </c>
      <c r="B45" s="43"/>
      <c r="C45" s="43"/>
      <c r="D45" s="43"/>
      <c r="E45" s="240" t="s">
        <v>19</v>
      </c>
      <c r="F45" s="236" t="s">
        <v>906</v>
      </c>
      <c r="G45" s="817">
        <v>138731</v>
      </c>
      <c r="H45" s="239">
        <v>2000</v>
      </c>
      <c r="I45" s="238">
        <f t="shared" si="1"/>
        <v>69.365499999999997</v>
      </c>
      <c r="J45" s="239">
        <v>5000</v>
      </c>
      <c r="K45" s="924">
        <v>28</v>
      </c>
      <c r="L45" s="997"/>
      <c r="M45" s="945">
        <f t="shared" si="0"/>
        <v>0</v>
      </c>
      <c r="N45" s="114"/>
      <c r="O45" s="114"/>
      <c r="P45" s="114"/>
      <c r="Q45" s="114"/>
      <c r="R45" s="114"/>
      <c r="S45" s="114"/>
      <c r="T45" s="114"/>
      <c r="U45" s="114"/>
      <c r="V45" s="114"/>
      <c r="W45" s="114"/>
      <c r="X45" s="114"/>
      <c r="Y45" s="114"/>
      <c r="Z45" s="114"/>
    </row>
    <row r="46" spans="1:26">
      <c r="A46" s="13"/>
      <c r="B46" s="13"/>
      <c r="C46" s="13"/>
      <c r="D46" s="13"/>
      <c r="E46" s="550" t="s">
        <v>758</v>
      </c>
      <c r="G46" s="764"/>
      <c r="H46" s="249"/>
      <c r="I46" s="568"/>
      <c r="J46" s="249"/>
      <c r="K46" s="866"/>
      <c r="L46" s="1070"/>
      <c r="M46" s="145"/>
      <c r="N46" s="114"/>
      <c r="O46" s="114"/>
      <c r="P46" s="114"/>
      <c r="Q46" s="114"/>
      <c r="R46" s="114"/>
      <c r="S46" s="114"/>
      <c r="T46" s="114"/>
      <c r="U46" s="114"/>
      <c r="V46" s="114"/>
      <c r="W46" s="114"/>
      <c r="X46" s="114"/>
      <c r="Y46" s="114"/>
      <c r="Z46" s="114"/>
    </row>
    <row r="47" spans="1:26">
      <c r="A47" s="13"/>
      <c r="B47" s="13"/>
      <c r="C47" s="13"/>
      <c r="D47" s="13"/>
      <c r="E47" s="29"/>
      <c r="F47" s="550"/>
      <c r="G47" s="764"/>
      <c r="H47" s="249"/>
      <c r="I47" s="568"/>
      <c r="J47" s="249"/>
      <c r="K47" s="866"/>
      <c r="L47" s="1070"/>
      <c r="M47" s="145"/>
      <c r="N47" s="114"/>
      <c r="O47" s="114"/>
      <c r="P47" s="114"/>
      <c r="Q47" s="114"/>
      <c r="R47" s="114"/>
      <c r="S47" s="114"/>
      <c r="T47" s="114"/>
      <c r="U47" s="114"/>
      <c r="V47" s="114"/>
      <c r="W47" s="114"/>
      <c r="X47" s="114"/>
      <c r="Y47" s="114"/>
      <c r="Z47" s="114"/>
    </row>
    <row r="48" spans="1:26">
      <c r="A48" s="21" t="s">
        <v>36</v>
      </c>
      <c r="B48" s="13"/>
      <c r="C48" s="13"/>
      <c r="D48" s="13"/>
      <c r="E48" s="29"/>
      <c r="F48" s="35"/>
      <c r="G48" s="811"/>
      <c r="H48" s="39"/>
      <c r="I48" s="813"/>
      <c r="J48" s="39"/>
      <c r="K48" s="922"/>
      <c r="L48" s="1070"/>
      <c r="M48" s="145"/>
      <c r="N48" s="114"/>
      <c r="O48" s="114"/>
      <c r="P48" s="114"/>
      <c r="Q48" s="114"/>
      <c r="R48" s="114"/>
      <c r="S48" s="114"/>
      <c r="T48" s="114"/>
      <c r="U48" s="114"/>
      <c r="V48" s="114"/>
      <c r="W48" s="114"/>
      <c r="X48" s="114"/>
      <c r="Y48" s="114"/>
      <c r="Z48" s="114"/>
    </row>
    <row r="49" spans="1:26">
      <c r="A49" s="119" t="s">
        <v>24</v>
      </c>
      <c r="B49" s="43"/>
      <c r="C49" s="43"/>
      <c r="D49" s="43"/>
      <c r="E49" s="240" t="s">
        <v>25</v>
      </c>
      <c r="F49" s="236" t="s">
        <v>906</v>
      </c>
      <c r="G49" s="817"/>
      <c r="H49" s="239">
        <v>4000</v>
      </c>
      <c r="I49" s="818"/>
      <c r="J49" s="239">
        <v>20000</v>
      </c>
      <c r="K49" s="924" t="s">
        <v>149</v>
      </c>
      <c r="L49" s="1071" t="s">
        <v>871</v>
      </c>
      <c r="M49" s="945" t="s">
        <v>871</v>
      </c>
      <c r="N49" s="114"/>
      <c r="O49" s="114"/>
      <c r="P49" s="114"/>
      <c r="Q49" s="114"/>
      <c r="R49" s="114"/>
      <c r="S49" s="114"/>
      <c r="T49" s="114"/>
      <c r="U49" s="114"/>
      <c r="V49" s="114"/>
      <c r="W49" s="114"/>
      <c r="X49" s="114"/>
      <c r="Y49" s="114"/>
      <c r="Z49" s="114"/>
    </row>
    <row r="50" spans="1:26">
      <c r="A50" s="43" t="s">
        <v>37</v>
      </c>
      <c r="B50" s="43"/>
      <c r="C50" s="43"/>
      <c r="D50" s="43"/>
      <c r="E50" s="240" t="s">
        <v>33</v>
      </c>
      <c r="F50" s="236" t="s">
        <v>906</v>
      </c>
      <c r="G50" s="817"/>
      <c r="H50" s="239">
        <v>4000</v>
      </c>
      <c r="I50" s="818"/>
      <c r="J50" s="239">
        <v>20000</v>
      </c>
      <c r="K50" s="924" t="s">
        <v>149</v>
      </c>
      <c r="L50" s="1071" t="s">
        <v>871</v>
      </c>
      <c r="M50" s="945" t="s">
        <v>871</v>
      </c>
      <c r="N50" s="114"/>
      <c r="O50" s="114"/>
      <c r="P50" s="114"/>
      <c r="Q50" s="114"/>
      <c r="R50" s="114"/>
      <c r="S50" s="114"/>
      <c r="T50" s="114"/>
      <c r="U50" s="114"/>
      <c r="V50" s="114"/>
      <c r="W50" s="114"/>
      <c r="X50" s="114"/>
      <c r="Y50" s="114"/>
      <c r="Z50" s="114"/>
    </row>
    <row r="51" spans="1:26">
      <c r="A51" s="43" t="s">
        <v>38</v>
      </c>
      <c r="B51" s="43"/>
      <c r="C51" s="43"/>
      <c r="D51" s="43"/>
      <c r="E51" s="240" t="s">
        <v>39</v>
      </c>
      <c r="F51" s="236" t="s">
        <v>906</v>
      </c>
      <c r="G51" s="817"/>
      <c r="H51" s="239">
        <v>4000</v>
      </c>
      <c r="I51" s="818"/>
      <c r="J51" s="239">
        <v>20000</v>
      </c>
      <c r="K51" s="924" t="s">
        <v>149</v>
      </c>
      <c r="L51" s="1071" t="s">
        <v>871</v>
      </c>
      <c r="M51" s="945" t="s">
        <v>871</v>
      </c>
      <c r="N51" s="114"/>
      <c r="O51" s="114"/>
      <c r="P51" s="114"/>
      <c r="Q51" s="114"/>
      <c r="R51" s="114"/>
      <c r="S51" s="114"/>
      <c r="T51" s="114"/>
      <c r="U51" s="114"/>
      <c r="V51" s="114"/>
      <c r="W51" s="114"/>
      <c r="X51" s="114"/>
      <c r="Y51" s="114"/>
      <c r="Z51" s="114"/>
    </row>
    <row r="52" spans="1:26">
      <c r="A52" s="43" t="s">
        <v>34</v>
      </c>
      <c r="B52" s="43"/>
      <c r="C52" s="43"/>
      <c r="D52" s="43"/>
      <c r="E52" s="240" t="s">
        <v>16</v>
      </c>
      <c r="F52" s="236" t="s">
        <v>906</v>
      </c>
      <c r="G52" s="817"/>
      <c r="H52" s="239">
        <v>400</v>
      </c>
      <c r="I52" s="818"/>
      <c r="J52" s="239">
        <v>1500</v>
      </c>
      <c r="K52" s="924" t="s">
        <v>149</v>
      </c>
      <c r="L52" s="1071" t="s">
        <v>871</v>
      </c>
      <c r="M52" s="945" t="s">
        <v>871</v>
      </c>
      <c r="N52" s="114"/>
      <c r="O52" s="114"/>
      <c r="P52" s="114"/>
      <c r="Q52" s="114"/>
      <c r="R52" s="114"/>
      <c r="S52" s="114"/>
      <c r="T52" s="114"/>
      <c r="U52" s="114"/>
      <c r="V52" s="114"/>
      <c r="W52" s="114"/>
      <c r="X52" s="114"/>
      <c r="Y52" s="114"/>
      <c r="Z52" s="114"/>
    </row>
    <row r="53" spans="1:26" ht="15.6">
      <c r="A53" s="43" t="s">
        <v>1094</v>
      </c>
      <c r="B53" s="43"/>
      <c r="C53" s="43"/>
      <c r="D53" s="43"/>
      <c r="E53" s="240" t="s">
        <v>19</v>
      </c>
      <c r="F53" s="236" t="s">
        <v>906</v>
      </c>
      <c r="G53" s="817"/>
      <c r="H53" s="239">
        <v>400</v>
      </c>
      <c r="I53" s="818"/>
      <c r="J53" s="239">
        <v>1500</v>
      </c>
      <c r="K53" s="924" t="s">
        <v>149</v>
      </c>
      <c r="L53" s="1071" t="s">
        <v>871</v>
      </c>
      <c r="M53" s="945" t="s">
        <v>871</v>
      </c>
      <c r="N53" s="114"/>
      <c r="O53" s="114"/>
      <c r="P53" s="114"/>
      <c r="Q53" s="114"/>
      <c r="R53" s="114"/>
      <c r="S53" s="114"/>
      <c r="T53" s="114"/>
      <c r="U53" s="114"/>
      <c r="V53" s="114"/>
      <c r="W53" s="114"/>
      <c r="X53" s="114"/>
      <c r="Y53" s="114"/>
      <c r="Z53" s="114"/>
    </row>
    <row r="54" spans="1:26" ht="15.6">
      <c r="A54" s="43" t="s">
        <v>1095</v>
      </c>
      <c r="B54" s="43"/>
      <c r="C54" s="43"/>
      <c r="D54" s="43"/>
      <c r="E54" s="240" t="s">
        <v>19</v>
      </c>
      <c r="F54" s="236" t="s">
        <v>906</v>
      </c>
      <c r="G54" s="817"/>
      <c r="H54" s="239">
        <v>2000</v>
      </c>
      <c r="I54" s="818"/>
      <c r="J54" s="239">
        <v>8000</v>
      </c>
      <c r="K54" s="924" t="s">
        <v>149</v>
      </c>
      <c r="L54" s="1071" t="s">
        <v>871</v>
      </c>
      <c r="M54" s="945" t="s">
        <v>871</v>
      </c>
      <c r="N54" s="114"/>
      <c r="O54" s="114"/>
      <c r="P54" s="114"/>
      <c r="Q54" s="114"/>
      <c r="R54" s="114"/>
      <c r="S54" s="114"/>
      <c r="T54" s="114"/>
      <c r="U54" s="114"/>
      <c r="V54" s="114"/>
      <c r="W54" s="114"/>
      <c r="X54" s="114"/>
      <c r="Y54" s="114"/>
      <c r="Z54" s="114"/>
    </row>
    <row r="55" spans="1:26" ht="24.75" customHeight="1">
      <c r="A55" s="1277" t="s">
        <v>853</v>
      </c>
      <c r="B55" s="1277"/>
      <c r="C55" s="1277"/>
      <c r="D55" s="1278"/>
      <c r="E55" s="549" t="s">
        <v>654</v>
      </c>
      <c r="F55" s="236" t="s">
        <v>906</v>
      </c>
      <c r="G55" s="819"/>
      <c r="H55" s="553">
        <v>4000</v>
      </c>
      <c r="I55" s="820"/>
      <c r="J55" s="553">
        <v>20000</v>
      </c>
      <c r="K55" s="924" t="s">
        <v>149</v>
      </c>
      <c r="L55" s="1071" t="s">
        <v>871</v>
      </c>
      <c r="M55" s="945" t="s">
        <v>871</v>
      </c>
      <c r="N55" s="114"/>
      <c r="O55" s="114"/>
      <c r="P55" s="114"/>
      <c r="Q55" s="114"/>
      <c r="R55" s="114"/>
      <c r="S55" s="114"/>
      <c r="T55" s="114"/>
      <c r="U55" s="114"/>
      <c r="V55" s="114"/>
      <c r="W55" s="114"/>
      <c r="X55" s="114"/>
      <c r="Y55" s="114"/>
      <c r="Z55" s="114"/>
    </row>
    <row r="56" spans="1:26">
      <c r="A56" s="13"/>
      <c r="B56" s="13"/>
      <c r="C56" s="13"/>
      <c r="D56" s="13"/>
      <c r="E56" s="550" t="s">
        <v>763</v>
      </c>
      <c r="G56" s="821"/>
      <c r="H56" s="270"/>
      <c r="I56" s="822"/>
      <c r="J56" s="270"/>
      <c r="K56" s="925"/>
      <c r="L56" s="1070"/>
      <c r="M56" s="145"/>
      <c r="N56" s="114"/>
      <c r="O56" s="114"/>
      <c r="P56" s="114"/>
      <c r="Q56" s="114"/>
      <c r="R56" s="114"/>
      <c r="S56" s="114"/>
      <c r="T56" s="114"/>
      <c r="U56" s="114"/>
      <c r="V56" s="114"/>
      <c r="W56" s="114"/>
      <c r="X56" s="114"/>
      <c r="Y56" s="114"/>
      <c r="Z56" s="114"/>
    </row>
    <row r="57" spans="1:26">
      <c r="A57" s="13"/>
      <c r="B57" s="13"/>
      <c r="C57" s="13"/>
      <c r="D57" s="13"/>
      <c r="E57" s="550"/>
      <c r="G57" s="764"/>
      <c r="H57" s="249"/>
      <c r="I57" s="568"/>
      <c r="J57" s="249"/>
      <c r="K57" s="866"/>
      <c r="L57" s="1070"/>
      <c r="M57" s="145"/>
      <c r="N57" s="114"/>
      <c r="O57" s="114"/>
      <c r="P57" s="114"/>
      <c r="Q57" s="114"/>
      <c r="R57" s="114"/>
      <c r="S57" s="114"/>
      <c r="T57" s="114"/>
      <c r="U57" s="114"/>
      <c r="V57" s="114"/>
      <c r="W57" s="114"/>
      <c r="X57" s="114"/>
      <c r="Y57" s="114"/>
      <c r="Z57" s="114"/>
    </row>
    <row r="58" spans="1:26">
      <c r="A58" s="21" t="s">
        <v>768</v>
      </c>
      <c r="B58" s="13"/>
      <c r="C58" s="13"/>
      <c r="D58" s="13"/>
      <c r="E58" s="29"/>
      <c r="F58" s="35"/>
      <c r="G58" s="811"/>
      <c r="H58" s="39"/>
      <c r="I58" s="813"/>
      <c r="J58" s="39"/>
      <c r="K58" s="922"/>
      <c r="L58" s="1070"/>
      <c r="M58" s="145"/>
      <c r="N58" s="114"/>
      <c r="O58" s="114"/>
      <c r="P58" s="114"/>
      <c r="Q58" s="114"/>
      <c r="R58" s="114"/>
      <c r="S58" s="114"/>
      <c r="T58" s="114"/>
      <c r="U58" s="114"/>
      <c r="V58" s="114"/>
      <c r="W58" s="114"/>
      <c r="X58" s="114"/>
      <c r="Y58" s="114"/>
      <c r="Z58" s="114"/>
    </row>
    <row r="59" spans="1:26">
      <c r="A59" s="43" t="s">
        <v>40</v>
      </c>
      <c r="B59" s="43"/>
      <c r="C59" s="43"/>
      <c r="D59" s="43"/>
      <c r="E59" s="240" t="s">
        <v>31</v>
      </c>
      <c r="F59" s="236" t="s">
        <v>908</v>
      </c>
      <c r="G59" s="819">
        <v>321.29000000000002</v>
      </c>
      <c r="H59" s="553">
        <v>500</v>
      </c>
      <c r="I59" s="818">
        <v>1</v>
      </c>
      <c r="J59" s="239">
        <v>1500</v>
      </c>
      <c r="K59" s="924">
        <v>1</v>
      </c>
      <c r="L59" s="997"/>
      <c r="M59" s="945">
        <f>+K59*L59</f>
        <v>0</v>
      </c>
      <c r="N59" s="114"/>
      <c r="O59" s="114"/>
      <c r="P59" s="114"/>
      <c r="Q59" s="114"/>
      <c r="R59" s="114"/>
      <c r="S59" s="114"/>
      <c r="T59" s="114"/>
      <c r="U59" s="114"/>
      <c r="V59" s="114"/>
      <c r="W59" s="114"/>
      <c r="X59" s="114"/>
      <c r="Y59" s="114"/>
      <c r="Z59" s="114"/>
    </row>
    <row r="60" spans="1:26">
      <c r="A60" s="43" t="s">
        <v>41</v>
      </c>
      <c r="B60" s="43"/>
      <c r="C60" s="43"/>
      <c r="D60" s="43"/>
      <c r="E60" s="240" t="s">
        <v>31</v>
      </c>
      <c r="F60" s="236" t="s">
        <v>908</v>
      </c>
      <c r="G60" s="819">
        <v>321.29000000000002</v>
      </c>
      <c r="H60" s="239">
        <v>500</v>
      </c>
      <c r="I60" s="818">
        <v>1</v>
      </c>
      <c r="J60" s="239">
        <v>1500</v>
      </c>
      <c r="K60" s="924">
        <v>1</v>
      </c>
      <c r="L60" s="997"/>
      <c r="M60" s="945">
        <f>+K60*L60</f>
        <v>0</v>
      </c>
      <c r="N60" s="114"/>
      <c r="O60" s="114"/>
      <c r="P60" s="114"/>
      <c r="Q60" s="114"/>
      <c r="R60" s="114"/>
      <c r="S60" s="114"/>
      <c r="T60" s="114"/>
      <c r="U60" s="114"/>
      <c r="V60" s="114"/>
      <c r="W60" s="114"/>
      <c r="X60" s="114"/>
      <c r="Y60" s="114"/>
      <c r="Z60" s="114"/>
    </row>
    <row r="61" spans="1:26" ht="15.6">
      <c r="A61" s="43" t="s">
        <v>1096</v>
      </c>
      <c r="B61" s="43"/>
      <c r="C61" s="43"/>
      <c r="D61" s="43"/>
      <c r="E61" s="240" t="s">
        <v>19</v>
      </c>
      <c r="F61" s="236" t="s">
        <v>1217</v>
      </c>
      <c r="G61" s="819">
        <v>925</v>
      </c>
      <c r="H61" s="559">
        <v>400</v>
      </c>
      <c r="I61" s="818">
        <v>1</v>
      </c>
      <c r="J61" s="239">
        <v>1500</v>
      </c>
      <c r="K61" s="924">
        <v>1</v>
      </c>
      <c r="L61" s="997"/>
      <c r="M61" s="945">
        <f>+K61*L61</f>
        <v>0</v>
      </c>
      <c r="N61" s="114"/>
      <c r="O61" s="114"/>
      <c r="P61" s="114"/>
      <c r="Q61" s="114"/>
      <c r="R61" s="114"/>
      <c r="S61" s="114"/>
      <c r="T61" s="114"/>
      <c r="U61" s="114"/>
      <c r="V61" s="114"/>
      <c r="W61" s="114"/>
      <c r="X61" s="114"/>
      <c r="Y61" s="114"/>
      <c r="Z61" s="114"/>
    </row>
    <row r="62" spans="1:26" ht="15.6">
      <c r="A62" s="43" t="s">
        <v>1097</v>
      </c>
      <c r="B62" s="43"/>
      <c r="C62" s="43"/>
      <c r="D62" s="43"/>
      <c r="E62" s="240" t="s">
        <v>19</v>
      </c>
      <c r="F62" s="236" t="s">
        <v>1217</v>
      </c>
      <c r="G62" s="819">
        <v>925</v>
      </c>
      <c r="H62" s="239">
        <v>2000</v>
      </c>
      <c r="I62" s="818">
        <v>1</v>
      </c>
      <c r="J62" s="239">
        <v>8000</v>
      </c>
      <c r="K62" s="924">
        <v>1</v>
      </c>
      <c r="L62" s="997"/>
      <c r="M62" s="945">
        <f>+K62*L62</f>
        <v>0</v>
      </c>
      <c r="N62" s="114"/>
      <c r="O62" s="114"/>
      <c r="P62" s="114"/>
      <c r="Q62" s="114"/>
      <c r="R62" s="114"/>
      <c r="S62" s="114"/>
      <c r="T62" s="114"/>
      <c r="U62" s="114"/>
      <c r="V62" s="114"/>
      <c r="W62" s="114"/>
      <c r="X62" s="114"/>
      <c r="Y62" s="114"/>
      <c r="Z62" s="114"/>
    </row>
    <row r="63" spans="1:26">
      <c r="A63" s="118" t="s">
        <v>42</v>
      </c>
      <c r="B63" s="118"/>
      <c r="C63" s="118"/>
      <c r="D63" s="118"/>
      <c r="E63" s="560" t="s">
        <v>43</v>
      </c>
      <c r="F63" s="236" t="s">
        <v>1217</v>
      </c>
      <c r="G63" s="819">
        <v>925</v>
      </c>
      <c r="H63" s="559">
        <v>4000</v>
      </c>
      <c r="I63" s="818">
        <v>1</v>
      </c>
      <c r="J63" s="239">
        <v>10000</v>
      </c>
      <c r="K63" s="924">
        <v>1</v>
      </c>
      <c r="L63" s="997"/>
      <c r="M63" s="945">
        <f>+K63*L63</f>
        <v>0</v>
      </c>
      <c r="N63" s="114"/>
      <c r="O63" s="114"/>
      <c r="P63" s="114"/>
      <c r="Q63" s="114"/>
      <c r="R63" s="114"/>
      <c r="S63" s="114"/>
      <c r="T63" s="114"/>
      <c r="U63" s="114"/>
      <c r="V63" s="114"/>
      <c r="W63" s="114"/>
      <c r="X63" s="114"/>
      <c r="Y63" s="114"/>
      <c r="Z63" s="114"/>
    </row>
    <row r="64" spans="1:26">
      <c r="A64" s="13"/>
      <c r="B64" s="13"/>
      <c r="C64" s="13"/>
      <c r="D64" s="13"/>
      <c r="E64" s="550" t="s">
        <v>756</v>
      </c>
      <c r="G64" s="764"/>
      <c r="H64" s="249"/>
      <c r="I64" s="568"/>
      <c r="J64" s="249"/>
      <c r="K64" s="866"/>
      <c r="L64" s="1070"/>
      <c r="M64" s="145"/>
      <c r="N64" s="114"/>
      <c r="O64" s="114"/>
      <c r="P64" s="114"/>
      <c r="Q64" s="114"/>
      <c r="R64" s="114"/>
      <c r="S64" s="114"/>
      <c r="T64" s="114"/>
      <c r="U64" s="114"/>
      <c r="V64" s="114"/>
      <c r="W64" s="114"/>
      <c r="X64" s="114"/>
      <c r="Y64" s="114"/>
      <c r="Z64" s="114"/>
    </row>
    <row r="65" spans="1:26">
      <c r="A65" s="13"/>
      <c r="B65" s="13"/>
      <c r="C65" s="13"/>
      <c r="D65" s="13"/>
      <c r="E65" s="29"/>
      <c r="F65" s="550"/>
      <c r="G65" s="764"/>
      <c r="H65" s="249"/>
      <c r="I65" s="568"/>
      <c r="J65" s="249"/>
      <c r="K65" s="866"/>
      <c r="L65" s="1070"/>
      <c r="M65" s="145"/>
      <c r="N65" s="114"/>
      <c r="O65" s="114"/>
      <c r="P65" s="114"/>
      <c r="Q65" s="114"/>
      <c r="R65" s="114"/>
      <c r="S65" s="114"/>
      <c r="T65" s="114"/>
      <c r="U65" s="114"/>
      <c r="V65" s="114"/>
      <c r="W65" s="114"/>
      <c r="X65" s="114"/>
      <c r="Y65" s="114"/>
      <c r="Z65" s="114"/>
    </row>
    <row r="66" spans="1:26">
      <c r="A66" s="21" t="s">
        <v>44</v>
      </c>
      <c r="B66" s="13"/>
      <c r="C66" s="13"/>
      <c r="D66" s="13"/>
      <c r="E66" s="29"/>
      <c r="F66" s="35"/>
      <c r="G66" s="811"/>
      <c r="H66" s="39"/>
      <c r="I66" s="813"/>
      <c r="J66" s="39"/>
      <c r="K66" s="922"/>
      <c r="L66" s="1070"/>
      <c r="M66" s="145"/>
      <c r="N66" s="114"/>
      <c r="O66" s="114"/>
      <c r="P66" s="114"/>
      <c r="Q66" s="114"/>
      <c r="R66" s="114"/>
      <c r="S66" s="114"/>
      <c r="T66" s="114"/>
      <c r="U66" s="114"/>
      <c r="V66" s="114"/>
      <c r="W66" s="114"/>
      <c r="X66" s="114"/>
      <c r="Y66" s="114"/>
      <c r="Z66" s="114"/>
    </row>
    <row r="67" spans="1:26">
      <c r="A67" s="519" t="s">
        <v>45</v>
      </c>
      <c r="B67" s="43"/>
      <c r="C67" s="43"/>
      <c r="D67" s="43"/>
      <c r="E67" s="235" t="s">
        <v>46</v>
      </c>
      <c r="F67" s="236" t="s">
        <v>906</v>
      </c>
      <c r="G67" s="817">
        <v>47855.39</v>
      </c>
      <c r="H67" s="237">
        <v>4000</v>
      </c>
      <c r="I67" s="238">
        <f>+G67/H67</f>
        <v>11.9638475</v>
      </c>
      <c r="J67" s="239">
        <v>8000</v>
      </c>
      <c r="K67" s="924">
        <v>6</v>
      </c>
      <c r="L67" s="997"/>
      <c r="M67" s="945">
        <f>+K67*L67</f>
        <v>0</v>
      </c>
      <c r="N67" s="114"/>
      <c r="O67" s="114"/>
      <c r="P67" s="114"/>
      <c r="Q67" s="114"/>
      <c r="R67" s="114"/>
      <c r="S67" s="114"/>
      <c r="T67" s="114"/>
      <c r="U67" s="114"/>
      <c r="V67" s="114"/>
      <c r="W67" s="114"/>
      <c r="X67" s="114"/>
      <c r="Y67" s="114"/>
      <c r="Z67" s="114"/>
    </row>
    <row r="68" spans="1:26">
      <c r="A68" s="519" t="s">
        <v>47</v>
      </c>
      <c r="B68" s="43"/>
      <c r="C68" s="43"/>
      <c r="D68" s="43"/>
      <c r="E68" s="240" t="s">
        <v>48</v>
      </c>
      <c r="F68" s="236" t="s">
        <v>906</v>
      </c>
      <c r="G68" s="817">
        <v>47855.39</v>
      </c>
      <c r="H68" s="237">
        <v>4000</v>
      </c>
      <c r="I68" s="238">
        <f>+G68/H68</f>
        <v>11.9638475</v>
      </c>
      <c r="J68" s="239">
        <v>8000</v>
      </c>
      <c r="K68" s="924">
        <v>6</v>
      </c>
      <c r="L68" s="997"/>
      <c r="M68" s="945">
        <f>+K68*L68</f>
        <v>0</v>
      </c>
      <c r="N68" s="114"/>
      <c r="O68" s="114"/>
      <c r="P68" s="114"/>
      <c r="Q68" s="114"/>
      <c r="R68" s="114"/>
      <c r="S68" s="114"/>
      <c r="T68" s="114"/>
      <c r="U68" s="114"/>
      <c r="V68" s="114"/>
      <c r="W68" s="114"/>
      <c r="X68" s="114"/>
      <c r="Y68" s="114"/>
      <c r="Z68" s="114"/>
    </row>
    <row r="69" spans="1:26">
      <c r="A69" s="519" t="s">
        <v>49</v>
      </c>
      <c r="B69" s="43"/>
      <c r="C69" s="43"/>
      <c r="D69" s="43"/>
      <c r="E69" s="240" t="s">
        <v>50</v>
      </c>
      <c r="F69" s="236" t="s">
        <v>906</v>
      </c>
      <c r="G69" s="817">
        <v>47855.39</v>
      </c>
      <c r="H69" s="237">
        <v>4000</v>
      </c>
      <c r="I69" s="238">
        <f>+G69/H69</f>
        <v>11.9638475</v>
      </c>
      <c r="J69" s="239">
        <v>8000</v>
      </c>
      <c r="K69" s="924">
        <v>6</v>
      </c>
      <c r="L69" s="997"/>
      <c r="M69" s="945">
        <f>+K69*L69</f>
        <v>0</v>
      </c>
      <c r="N69" s="114"/>
      <c r="O69" s="114"/>
      <c r="P69" s="114"/>
      <c r="Q69" s="114"/>
      <c r="R69" s="114"/>
      <c r="S69" s="114"/>
      <c r="T69" s="114"/>
      <c r="U69" s="114"/>
      <c r="V69" s="114"/>
      <c r="W69" s="114"/>
      <c r="X69" s="114"/>
      <c r="Y69" s="114"/>
      <c r="Z69" s="114"/>
    </row>
    <row r="70" spans="1:26">
      <c r="A70" s="519" t="s">
        <v>51</v>
      </c>
      <c r="B70" s="43"/>
      <c r="C70" s="43"/>
      <c r="D70" s="43"/>
      <c r="E70" s="240" t="s">
        <v>52</v>
      </c>
      <c r="F70" s="236" t="s">
        <v>906</v>
      </c>
      <c r="G70" s="817">
        <v>47855.39</v>
      </c>
      <c r="H70" s="237">
        <v>4000</v>
      </c>
      <c r="I70" s="238">
        <f>+G70/H70</f>
        <v>11.9638475</v>
      </c>
      <c r="J70" s="239">
        <v>8000</v>
      </c>
      <c r="K70" s="924">
        <v>6</v>
      </c>
      <c r="L70" s="997"/>
      <c r="M70" s="945">
        <f>+K70*L70</f>
        <v>0</v>
      </c>
      <c r="N70" s="114"/>
      <c r="O70" s="114"/>
      <c r="P70" s="114"/>
      <c r="Q70" s="114"/>
      <c r="R70" s="114"/>
      <c r="S70" s="114"/>
      <c r="T70" s="114"/>
      <c r="U70" s="114"/>
      <c r="V70" s="114"/>
      <c r="W70" s="114"/>
      <c r="X70" s="114"/>
      <c r="Y70" s="114"/>
      <c r="Z70" s="114"/>
    </row>
    <row r="71" spans="1:26">
      <c r="A71" s="519" t="s">
        <v>53</v>
      </c>
      <c r="B71" s="43"/>
      <c r="C71" s="43"/>
      <c r="D71" s="43"/>
      <c r="E71" s="235" t="s">
        <v>54</v>
      </c>
      <c r="F71" s="236" t="s">
        <v>906</v>
      </c>
      <c r="G71" s="817">
        <v>47855.39</v>
      </c>
      <c r="H71" s="237">
        <v>4000</v>
      </c>
      <c r="I71" s="238">
        <f>+G71/H71</f>
        <v>11.9638475</v>
      </c>
      <c r="J71" s="239">
        <v>8000</v>
      </c>
      <c r="K71" s="924">
        <v>6</v>
      </c>
      <c r="L71" s="997"/>
      <c r="M71" s="945">
        <f>+K71*L71</f>
        <v>0</v>
      </c>
      <c r="N71" s="114"/>
      <c r="O71" s="114"/>
      <c r="P71" s="114"/>
      <c r="Q71" s="114"/>
      <c r="R71" s="114"/>
      <c r="S71" s="114"/>
      <c r="T71" s="114"/>
      <c r="U71" s="114"/>
      <c r="V71" s="114"/>
      <c r="W71" s="114"/>
      <c r="X71" s="114"/>
      <c r="Y71" s="114"/>
      <c r="Z71" s="114"/>
    </row>
    <row r="72" spans="1:26">
      <c r="A72" s="13"/>
      <c r="B72" s="13"/>
      <c r="C72" s="13"/>
      <c r="D72" s="13"/>
      <c r="E72" s="29"/>
      <c r="F72" s="550"/>
      <c r="G72" s="764"/>
      <c r="H72" s="249"/>
      <c r="I72" s="568"/>
      <c r="J72" s="249"/>
      <c r="K72" s="866"/>
      <c r="L72" s="1070"/>
      <c r="M72" s="145"/>
      <c r="N72" s="114"/>
      <c r="O72" s="114"/>
      <c r="P72" s="114"/>
      <c r="Q72" s="114"/>
      <c r="R72" s="114"/>
      <c r="S72" s="114"/>
      <c r="T72" s="114"/>
      <c r="U72" s="114"/>
      <c r="V72" s="114"/>
      <c r="W72" s="114"/>
      <c r="X72" s="114"/>
      <c r="Y72" s="114"/>
      <c r="Z72" s="114"/>
    </row>
    <row r="73" spans="1:26">
      <c r="A73" s="21" t="s">
        <v>55</v>
      </c>
      <c r="B73" s="13"/>
      <c r="C73" s="13"/>
      <c r="D73" s="13"/>
      <c r="E73" s="29"/>
      <c r="F73" s="35"/>
      <c r="G73" s="811"/>
      <c r="H73" s="39"/>
      <c r="I73" s="813"/>
      <c r="J73" s="39"/>
      <c r="K73" s="922"/>
      <c r="L73" s="1070"/>
      <c r="M73" s="145"/>
      <c r="N73" s="114"/>
      <c r="O73" s="114"/>
      <c r="P73" s="114"/>
      <c r="Q73" s="114"/>
      <c r="R73" s="114"/>
      <c r="S73" s="114"/>
      <c r="T73" s="114"/>
      <c r="U73" s="114"/>
      <c r="V73" s="114"/>
      <c r="W73" s="114"/>
      <c r="X73" s="114"/>
      <c r="Y73" s="114"/>
      <c r="Z73" s="114"/>
    </row>
    <row r="74" spans="1:26">
      <c r="A74" s="46" t="s">
        <v>757</v>
      </c>
      <c r="B74" s="13"/>
      <c r="C74" s="13"/>
      <c r="D74" s="13"/>
      <c r="E74" s="29"/>
      <c r="F74" s="35"/>
      <c r="G74" s="811"/>
      <c r="H74" s="39"/>
      <c r="I74" s="813"/>
      <c r="J74" s="39"/>
      <c r="K74" s="922"/>
      <c r="L74" s="1070"/>
      <c r="M74" s="145"/>
      <c r="N74" s="114"/>
      <c r="O74" s="114"/>
      <c r="P74" s="114"/>
      <c r="Q74" s="114"/>
      <c r="R74" s="114"/>
      <c r="S74" s="114"/>
      <c r="T74" s="114"/>
      <c r="U74" s="114"/>
      <c r="V74" s="114"/>
      <c r="W74" s="114"/>
      <c r="X74" s="114"/>
      <c r="Y74" s="114"/>
      <c r="Z74" s="114"/>
    </row>
    <row r="75" spans="1:26">
      <c r="A75" s="119" t="s">
        <v>24</v>
      </c>
      <c r="B75" s="43"/>
      <c r="C75" s="43"/>
      <c r="D75" s="43"/>
      <c r="E75" s="240" t="s">
        <v>25</v>
      </c>
      <c r="F75" s="236" t="s">
        <v>908</v>
      </c>
      <c r="G75" s="817">
        <v>7061</v>
      </c>
      <c r="H75" s="239">
        <v>15000</v>
      </c>
      <c r="I75" s="238">
        <v>1</v>
      </c>
      <c r="J75" s="239">
        <v>50000</v>
      </c>
      <c r="K75" s="924">
        <v>1</v>
      </c>
      <c r="L75" s="997"/>
      <c r="M75" s="945">
        <f>+K75*L75</f>
        <v>0</v>
      </c>
      <c r="N75" s="114"/>
      <c r="O75" s="114"/>
      <c r="P75" s="114"/>
      <c r="Q75" s="114"/>
      <c r="R75" s="114"/>
      <c r="S75" s="114"/>
      <c r="T75" s="114"/>
      <c r="U75" s="114"/>
      <c r="V75" s="114"/>
      <c r="W75" s="114"/>
      <c r="X75" s="114"/>
      <c r="Y75" s="114"/>
      <c r="Z75" s="114"/>
    </row>
    <row r="76" spans="1:26">
      <c r="A76" s="43" t="s">
        <v>26</v>
      </c>
      <c r="B76" s="43"/>
      <c r="C76" s="43"/>
      <c r="D76" s="43"/>
      <c r="E76" s="240" t="s">
        <v>27</v>
      </c>
      <c r="F76" s="236" t="s">
        <v>908</v>
      </c>
      <c r="G76" s="817">
        <v>7061</v>
      </c>
      <c r="H76" s="239">
        <v>15000</v>
      </c>
      <c r="I76" s="238">
        <v>1</v>
      </c>
      <c r="J76" s="239">
        <v>50000</v>
      </c>
      <c r="K76" s="924">
        <v>1</v>
      </c>
      <c r="L76" s="998"/>
      <c r="M76" s="945">
        <f t="shared" ref="M76:M81" si="2">+K76*L76</f>
        <v>0</v>
      </c>
      <c r="N76" s="114"/>
      <c r="O76" s="114"/>
      <c r="P76" s="114"/>
      <c r="Q76" s="114"/>
      <c r="R76" s="114"/>
      <c r="S76" s="114"/>
      <c r="T76" s="114"/>
      <c r="U76" s="114"/>
      <c r="V76" s="114"/>
      <c r="W76" s="114"/>
      <c r="X76" s="114"/>
      <c r="Y76" s="114"/>
      <c r="Z76" s="114"/>
    </row>
    <row r="77" spans="1:26">
      <c r="A77" s="119" t="s">
        <v>28</v>
      </c>
      <c r="B77" s="43"/>
      <c r="C77" s="43"/>
      <c r="D77" s="43"/>
      <c r="E77" s="240" t="s">
        <v>29</v>
      </c>
      <c r="F77" s="236" t="s">
        <v>908</v>
      </c>
      <c r="G77" s="817">
        <v>7061</v>
      </c>
      <c r="H77" s="239">
        <v>15000</v>
      </c>
      <c r="I77" s="238">
        <v>1</v>
      </c>
      <c r="J77" s="239">
        <v>50000</v>
      </c>
      <c r="K77" s="924">
        <v>1</v>
      </c>
      <c r="L77" s="997"/>
      <c r="M77" s="945">
        <f t="shared" si="2"/>
        <v>0</v>
      </c>
      <c r="N77" s="114"/>
      <c r="O77" s="114"/>
      <c r="P77" s="114"/>
      <c r="Q77" s="114"/>
      <c r="R77" s="114"/>
      <c r="S77" s="114"/>
      <c r="T77" s="114"/>
      <c r="U77" s="114"/>
      <c r="V77" s="114"/>
      <c r="W77" s="114"/>
      <c r="X77" s="114"/>
      <c r="Y77" s="114"/>
      <c r="Z77" s="114"/>
    </row>
    <row r="78" spans="1:26">
      <c r="A78" s="119" t="s">
        <v>30</v>
      </c>
      <c r="B78" s="43"/>
      <c r="C78" s="43"/>
      <c r="D78" s="43"/>
      <c r="E78" s="240" t="s">
        <v>31</v>
      </c>
      <c r="F78" s="236" t="s">
        <v>908</v>
      </c>
      <c r="G78" s="817">
        <v>7061</v>
      </c>
      <c r="H78" s="239">
        <v>15000</v>
      </c>
      <c r="I78" s="238">
        <v>1</v>
      </c>
      <c r="J78" s="239">
        <v>50000</v>
      </c>
      <c r="K78" s="924">
        <v>1</v>
      </c>
      <c r="L78" s="997"/>
      <c r="M78" s="945">
        <f t="shared" si="2"/>
        <v>0</v>
      </c>
      <c r="N78" s="114"/>
      <c r="O78" s="114"/>
      <c r="P78" s="114"/>
      <c r="Q78" s="114"/>
      <c r="R78" s="114"/>
      <c r="S78" s="114"/>
      <c r="T78" s="114"/>
      <c r="U78" s="114"/>
      <c r="V78" s="114"/>
      <c r="W78" s="114"/>
      <c r="X78" s="114"/>
      <c r="Y78" s="114"/>
      <c r="Z78" s="114"/>
    </row>
    <row r="79" spans="1:26">
      <c r="A79" s="119" t="s">
        <v>32</v>
      </c>
      <c r="B79" s="43"/>
      <c r="C79" s="43"/>
      <c r="D79" s="43"/>
      <c r="E79" s="240" t="s">
        <v>33</v>
      </c>
      <c r="F79" s="236" t="s">
        <v>908</v>
      </c>
      <c r="G79" s="817">
        <v>7061</v>
      </c>
      <c r="H79" s="239">
        <v>15000</v>
      </c>
      <c r="I79" s="238">
        <v>1</v>
      </c>
      <c r="J79" s="239">
        <v>50000</v>
      </c>
      <c r="K79" s="924">
        <v>1</v>
      </c>
      <c r="L79" s="997"/>
      <c r="M79" s="945">
        <f t="shared" si="2"/>
        <v>0</v>
      </c>
      <c r="N79" s="114"/>
      <c r="O79" s="114"/>
      <c r="P79" s="114"/>
      <c r="Q79" s="114"/>
      <c r="R79" s="114"/>
      <c r="S79" s="114"/>
      <c r="T79" s="114"/>
      <c r="U79" s="114"/>
      <c r="V79" s="114"/>
      <c r="W79" s="114"/>
      <c r="X79" s="114"/>
      <c r="Y79" s="114"/>
      <c r="Z79" s="114"/>
    </row>
    <row r="80" spans="1:26">
      <c r="A80" s="119" t="s">
        <v>1098</v>
      </c>
      <c r="B80" s="43"/>
      <c r="C80" s="43"/>
      <c r="D80" s="43"/>
      <c r="E80" s="240" t="s">
        <v>33</v>
      </c>
      <c r="F80" s="236" t="s">
        <v>908</v>
      </c>
      <c r="G80" s="817">
        <v>7061</v>
      </c>
      <c r="H80" s="239">
        <v>15000</v>
      </c>
      <c r="I80" s="238">
        <v>1</v>
      </c>
      <c r="J80" s="239">
        <v>50000</v>
      </c>
      <c r="K80" s="924">
        <v>1</v>
      </c>
      <c r="L80" s="997"/>
      <c r="M80" s="945">
        <f t="shared" si="2"/>
        <v>0</v>
      </c>
      <c r="N80" s="114"/>
      <c r="O80" s="114"/>
      <c r="P80" s="114"/>
      <c r="Q80" s="114"/>
      <c r="R80" s="114"/>
      <c r="S80" s="114"/>
      <c r="T80" s="114"/>
      <c r="U80" s="114"/>
      <c r="V80" s="114"/>
      <c r="W80" s="114"/>
      <c r="X80" s="114"/>
      <c r="Y80" s="114"/>
      <c r="Z80" s="114"/>
    </row>
    <row r="81" spans="1:26">
      <c r="A81" s="119" t="s">
        <v>38</v>
      </c>
      <c r="B81" s="43"/>
      <c r="C81" s="43"/>
      <c r="D81" s="43"/>
      <c r="E81" s="240" t="s">
        <v>39</v>
      </c>
      <c r="F81" s="236" t="s">
        <v>908</v>
      </c>
      <c r="G81" s="817">
        <v>7061</v>
      </c>
      <c r="H81" s="239">
        <v>15000</v>
      </c>
      <c r="I81" s="238">
        <v>1</v>
      </c>
      <c r="J81" s="239">
        <v>50000</v>
      </c>
      <c r="K81" s="924">
        <v>1</v>
      </c>
      <c r="L81" s="997"/>
      <c r="M81" s="945">
        <f t="shared" si="2"/>
        <v>0</v>
      </c>
      <c r="N81" s="114"/>
      <c r="O81" s="114"/>
      <c r="P81" s="114"/>
      <c r="Q81" s="114"/>
      <c r="R81" s="114"/>
      <c r="S81" s="114"/>
      <c r="T81" s="114"/>
      <c r="U81" s="114"/>
      <c r="V81" s="114"/>
      <c r="W81" s="114"/>
      <c r="X81" s="114"/>
      <c r="Y81" s="114"/>
      <c r="Z81" s="114"/>
    </row>
    <row r="82" spans="1:26">
      <c r="B82" s="118"/>
      <c r="C82" s="118"/>
      <c r="D82" s="118"/>
      <c r="E82" s="243" t="s">
        <v>56</v>
      </c>
      <c r="F82" s="244"/>
      <c r="H82" s="243"/>
      <c r="I82" s="824"/>
      <c r="J82" s="245"/>
      <c r="K82" s="866"/>
      <c r="L82" s="1070"/>
      <c r="M82" s="145"/>
      <c r="N82" s="114"/>
      <c r="O82" s="114"/>
      <c r="P82" s="114"/>
      <c r="Q82" s="114"/>
      <c r="R82" s="114"/>
      <c r="S82" s="114"/>
      <c r="T82" s="114"/>
      <c r="U82" s="114"/>
      <c r="V82" s="114"/>
      <c r="W82" s="114"/>
      <c r="X82" s="114"/>
      <c r="Y82" s="114"/>
      <c r="Z82" s="114"/>
    </row>
    <row r="83" spans="1:26">
      <c r="A83" s="31"/>
      <c r="B83" s="13"/>
      <c r="C83" s="13"/>
      <c r="D83" s="13"/>
      <c r="E83" s="246"/>
      <c r="F83" s="247"/>
      <c r="G83" s="764"/>
      <c r="H83" s="34"/>
      <c r="I83" s="568"/>
      <c r="J83" s="250"/>
      <c r="K83" s="926"/>
      <c r="L83" s="1070"/>
      <c r="M83" s="145"/>
      <c r="N83" s="114"/>
      <c r="O83" s="114"/>
      <c r="P83" s="114"/>
      <c r="Q83" s="114"/>
      <c r="R83" s="114"/>
      <c r="S83" s="114"/>
      <c r="T83" s="114"/>
      <c r="U83" s="114"/>
      <c r="V83" s="114"/>
      <c r="W83" s="114"/>
      <c r="X83" s="114"/>
      <c r="Y83" s="114"/>
      <c r="Z83" s="114"/>
    </row>
    <row r="84" spans="1:26">
      <c r="A84" s="46" t="s">
        <v>57</v>
      </c>
      <c r="B84" s="43"/>
      <c r="C84" s="43"/>
      <c r="D84" s="43"/>
      <c r="E84" s="252"/>
      <c r="F84" s="253"/>
      <c r="G84" s="811"/>
      <c r="H84" s="254"/>
      <c r="I84" s="813"/>
      <c r="J84" s="254"/>
      <c r="K84" s="922"/>
      <c r="L84" s="1070"/>
      <c r="M84" s="145"/>
      <c r="N84" s="114"/>
      <c r="O84" s="114"/>
      <c r="P84" s="114"/>
      <c r="Q84" s="114"/>
      <c r="R84" s="114"/>
      <c r="S84" s="114"/>
      <c r="T84" s="114"/>
      <c r="U84" s="114"/>
      <c r="V84" s="114"/>
      <c r="W84" s="114"/>
      <c r="X84" s="114"/>
      <c r="Y84" s="114"/>
      <c r="Z84" s="114"/>
    </row>
    <row r="85" spans="1:26">
      <c r="A85" s="43" t="s">
        <v>58</v>
      </c>
      <c r="B85" s="43"/>
      <c r="C85" s="43"/>
      <c r="D85" s="43"/>
      <c r="E85" s="240" t="s">
        <v>16</v>
      </c>
      <c r="F85" s="236" t="s">
        <v>908</v>
      </c>
      <c r="G85" s="817">
        <v>7061</v>
      </c>
      <c r="H85" s="236">
        <v>200</v>
      </c>
      <c r="I85" s="238">
        <f>+G85/H85</f>
        <v>35.305</v>
      </c>
      <c r="J85" s="239">
        <v>800</v>
      </c>
      <c r="K85" s="924">
        <v>9</v>
      </c>
      <c r="L85" s="997"/>
      <c r="M85" s="945">
        <f>+K85*L85</f>
        <v>0</v>
      </c>
      <c r="N85" s="114"/>
      <c r="O85" s="114"/>
      <c r="P85" s="114"/>
      <c r="Q85" s="114"/>
      <c r="R85" s="114"/>
      <c r="S85" s="114"/>
      <c r="T85" s="114"/>
      <c r="U85" s="114"/>
      <c r="V85" s="114"/>
      <c r="W85" s="114"/>
      <c r="X85" s="114"/>
      <c r="Y85" s="114"/>
      <c r="Z85" s="114"/>
    </row>
    <row r="86" spans="1:26">
      <c r="A86" s="118" t="s">
        <v>59</v>
      </c>
      <c r="B86" s="118"/>
      <c r="C86" s="118"/>
      <c r="D86" s="118"/>
      <c r="E86" s="240" t="s">
        <v>19</v>
      </c>
      <c r="F86" s="236" t="s">
        <v>908</v>
      </c>
      <c r="G86" s="817">
        <v>7061</v>
      </c>
      <c r="H86" s="236">
        <v>200</v>
      </c>
      <c r="I86" s="238">
        <f>+G86/H86</f>
        <v>35.305</v>
      </c>
      <c r="J86" s="239">
        <v>800</v>
      </c>
      <c r="K86" s="924">
        <v>9</v>
      </c>
      <c r="L86" s="997"/>
      <c r="M86" s="945">
        <f>+K86*L86</f>
        <v>0</v>
      </c>
      <c r="N86" s="114"/>
      <c r="O86" s="114"/>
      <c r="P86" s="114"/>
      <c r="Q86" s="114"/>
      <c r="R86" s="114"/>
      <c r="S86" s="114"/>
      <c r="T86" s="114"/>
      <c r="U86" s="114"/>
      <c r="V86" s="114"/>
      <c r="W86" s="114"/>
      <c r="X86" s="114"/>
      <c r="Y86" s="114"/>
      <c r="Z86" s="114"/>
    </row>
    <row r="87" spans="1:26">
      <c r="A87" s="43" t="s">
        <v>60</v>
      </c>
      <c r="B87" s="43"/>
      <c r="C87" s="43"/>
      <c r="D87" s="43"/>
      <c r="E87" s="240" t="s">
        <v>19</v>
      </c>
      <c r="F87" s="236" t="s">
        <v>908</v>
      </c>
      <c r="G87" s="817">
        <v>7061</v>
      </c>
      <c r="H87" s="239">
        <v>1000</v>
      </c>
      <c r="I87" s="238">
        <f>+G87/H87</f>
        <v>7.0609999999999999</v>
      </c>
      <c r="J87" s="239">
        <v>4000</v>
      </c>
      <c r="K87" s="924">
        <v>2</v>
      </c>
      <c r="L87" s="997"/>
      <c r="M87" s="945">
        <f>+K87*L87</f>
        <v>0</v>
      </c>
      <c r="N87" s="114"/>
      <c r="O87" s="114"/>
      <c r="P87" s="114"/>
      <c r="Q87" s="114"/>
      <c r="R87" s="114"/>
      <c r="S87" s="114"/>
      <c r="T87" s="114"/>
      <c r="U87" s="114"/>
      <c r="V87" s="114"/>
      <c r="W87" s="114"/>
      <c r="X87" s="114"/>
      <c r="Y87" s="114"/>
      <c r="Z87" s="114"/>
    </row>
    <row r="88" spans="1:26">
      <c r="A88" s="13"/>
      <c r="B88" s="13"/>
      <c r="C88" s="13"/>
      <c r="D88" s="13"/>
      <c r="E88" s="202" t="s">
        <v>35</v>
      </c>
      <c r="F88" s="256"/>
      <c r="G88" s="764"/>
      <c r="H88" s="249"/>
      <c r="I88" s="568"/>
      <c r="J88" s="249"/>
      <c r="K88" s="866"/>
      <c r="L88" s="1070"/>
      <c r="M88" s="145"/>
      <c r="N88" s="114"/>
      <c r="O88" s="114"/>
      <c r="P88" s="114"/>
      <c r="Q88" s="114"/>
      <c r="R88" s="114"/>
      <c r="S88" s="114"/>
      <c r="T88" s="114"/>
      <c r="U88" s="114"/>
      <c r="V88" s="114"/>
      <c r="W88" s="114"/>
      <c r="X88" s="114"/>
      <c r="Y88" s="114"/>
      <c r="Z88" s="114"/>
    </row>
    <row r="89" spans="1:26">
      <c r="A89" s="13"/>
      <c r="B89" s="13"/>
      <c r="C89" s="13"/>
      <c r="D89" s="13"/>
      <c r="E89" s="202"/>
      <c r="F89" s="256"/>
      <c r="G89" s="764"/>
      <c r="H89" s="249"/>
      <c r="I89" s="568"/>
      <c r="J89" s="249"/>
      <c r="K89" s="866"/>
      <c r="L89" s="1070"/>
      <c r="M89" s="145"/>
      <c r="N89" s="114"/>
      <c r="O89" s="114"/>
      <c r="P89" s="114"/>
      <c r="Q89" s="114"/>
      <c r="R89" s="114"/>
      <c r="S89" s="114"/>
      <c r="T89" s="114"/>
      <c r="U89" s="114"/>
      <c r="V89" s="114"/>
      <c r="W89" s="114"/>
      <c r="X89" s="114"/>
      <c r="Y89" s="114"/>
      <c r="Z89" s="114"/>
    </row>
    <row r="90" spans="1:26">
      <c r="A90" s="21" t="s">
        <v>61</v>
      </c>
      <c r="B90" s="13"/>
      <c r="C90" s="13"/>
      <c r="D90" s="13"/>
      <c r="E90" s="29"/>
      <c r="F90" s="35"/>
      <c r="G90" s="811"/>
      <c r="H90" s="39"/>
      <c r="I90" s="813"/>
      <c r="J90" s="39"/>
      <c r="K90" s="922"/>
      <c r="L90" s="1070"/>
      <c r="M90" s="145"/>
      <c r="N90" s="114"/>
      <c r="O90" s="114"/>
      <c r="P90" s="114"/>
      <c r="Q90" s="114"/>
      <c r="R90" s="114"/>
      <c r="S90" s="114"/>
      <c r="T90" s="114"/>
      <c r="U90" s="114"/>
      <c r="V90" s="114"/>
      <c r="W90" s="114"/>
      <c r="X90" s="114"/>
      <c r="Y90" s="114"/>
      <c r="Z90" s="114"/>
    </row>
    <row r="91" spans="1:26">
      <c r="A91" s="46" t="s">
        <v>62</v>
      </c>
      <c r="B91" s="43"/>
      <c r="C91" s="43"/>
      <c r="D91" s="43"/>
      <c r="E91" s="252"/>
      <c r="F91" s="253"/>
      <c r="G91" s="811"/>
      <c r="H91" s="254"/>
      <c r="I91" s="813"/>
      <c r="J91" s="254"/>
      <c r="K91" s="922"/>
      <c r="L91" s="1070"/>
      <c r="M91" s="145"/>
      <c r="N91" s="114"/>
      <c r="O91" s="114"/>
      <c r="P91" s="114"/>
      <c r="Q91" s="114"/>
      <c r="R91" s="114"/>
      <c r="S91" s="114"/>
      <c r="T91" s="114"/>
      <c r="U91" s="114"/>
      <c r="V91" s="114"/>
      <c r="W91" s="114"/>
      <c r="X91" s="114"/>
      <c r="Y91" s="114"/>
      <c r="Z91" s="114"/>
    </row>
    <row r="92" spans="1:26">
      <c r="A92" s="43" t="s">
        <v>34</v>
      </c>
      <c r="B92" s="43"/>
      <c r="C92" s="43"/>
      <c r="D92" s="43"/>
      <c r="E92" s="240" t="s">
        <v>16</v>
      </c>
      <c r="F92" s="236" t="s">
        <v>63</v>
      </c>
      <c r="G92" s="817">
        <v>41</v>
      </c>
      <c r="H92" s="239" t="s">
        <v>64</v>
      </c>
      <c r="I92" s="238"/>
      <c r="J92" s="239" t="s">
        <v>65</v>
      </c>
      <c r="K92" s="924">
        <v>41</v>
      </c>
      <c r="L92" s="997"/>
      <c r="M92" s="945">
        <f>+K92*L92</f>
        <v>0</v>
      </c>
      <c r="N92" s="114"/>
      <c r="O92" s="114"/>
      <c r="P92" s="114"/>
      <c r="Q92" s="114"/>
      <c r="R92" s="114"/>
      <c r="S92" s="114"/>
      <c r="T92" s="114"/>
      <c r="U92" s="114"/>
      <c r="V92" s="114"/>
      <c r="W92" s="114"/>
      <c r="X92" s="114"/>
      <c r="Y92" s="114"/>
      <c r="Z92" s="114"/>
    </row>
    <row r="93" spans="1:26" ht="15.6">
      <c r="A93" s="43" t="s">
        <v>1094</v>
      </c>
      <c r="B93" s="43"/>
      <c r="C93" s="43"/>
      <c r="D93" s="43"/>
      <c r="E93" s="240" t="s">
        <v>19</v>
      </c>
      <c r="F93" s="236" t="s">
        <v>63</v>
      </c>
      <c r="G93" s="817">
        <v>41</v>
      </c>
      <c r="H93" s="239" t="s">
        <v>64</v>
      </c>
      <c r="I93" s="238"/>
      <c r="J93" s="239" t="s">
        <v>66</v>
      </c>
      <c r="K93" s="924">
        <v>41</v>
      </c>
      <c r="L93" s="997"/>
      <c r="M93" s="945">
        <f>+K93*L93</f>
        <v>0</v>
      </c>
      <c r="N93" s="114"/>
      <c r="O93" s="114"/>
      <c r="P93" s="114"/>
      <c r="Q93" s="114"/>
      <c r="R93" s="114"/>
      <c r="S93" s="114"/>
      <c r="T93" s="114"/>
      <c r="U93" s="114"/>
      <c r="V93" s="114"/>
      <c r="W93" s="114"/>
      <c r="X93" s="114"/>
      <c r="Y93" s="114"/>
      <c r="Z93" s="114"/>
    </row>
    <row r="94" spans="1:26" ht="15.6">
      <c r="A94" s="43" t="s">
        <v>1099</v>
      </c>
      <c r="B94" s="43"/>
      <c r="C94" s="43"/>
      <c r="D94" s="43"/>
      <c r="E94" s="240" t="s">
        <v>19</v>
      </c>
      <c r="F94" s="236" t="s">
        <v>63</v>
      </c>
      <c r="G94" s="817">
        <v>41</v>
      </c>
      <c r="H94" s="239" t="s">
        <v>67</v>
      </c>
      <c r="I94" s="238"/>
      <c r="J94" s="239" t="s">
        <v>67</v>
      </c>
      <c r="K94" s="924">
        <v>41</v>
      </c>
      <c r="L94" s="997"/>
      <c r="M94" s="945">
        <f>+K94*L94</f>
        <v>0</v>
      </c>
      <c r="N94" s="114"/>
      <c r="O94" s="114"/>
      <c r="P94" s="114"/>
      <c r="Q94" s="114"/>
      <c r="R94" s="114"/>
      <c r="S94" s="114"/>
      <c r="T94" s="114"/>
      <c r="U94" s="114"/>
      <c r="V94" s="114"/>
      <c r="W94" s="114"/>
      <c r="X94" s="114"/>
      <c r="Y94" s="114"/>
      <c r="Z94" s="114"/>
    </row>
    <row r="95" spans="1:26">
      <c r="A95" s="43"/>
      <c r="B95" s="43"/>
      <c r="C95" s="43"/>
      <c r="D95" s="43"/>
      <c r="E95" s="263" t="s">
        <v>68</v>
      </c>
      <c r="G95" s="764"/>
      <c r="H95" s="233"/>
      <c r="I95" s="568"/>
      <c r="J95" s="233"/>
      <c r="K95" s="866"/>
      <c r="L95" s="1070"/>
      <c r="M95" s="145"/>
      <c r="N95" s="114"/>
      <c r="O95" s="114"/>
      <c r="P95" s="114"/>
      <c r="Q95" s="114"/>
      <c r="R95" s="114"/>
      <c r="S95" s="114"/>
      <c r="T95" s="114"/>
      <c r="U95" s="114"/>
      <c r="V95" s="114"/>
      <c r="W95" s="114"/>
      <c r="X95" s="114"/>
      <c r="Y95" s="114"/>
      <c r="Z95" s="114"/>
    </row>
    <row r="96" spans="1:26">
      <c r="A96" s="43"/>
      <c r="B96" s="43"/>
      <c r="C96" s="43"/>
      <c r="D96" s="43"/>
      <c r="E96" s="264" t="s">
        <v>69</v>
      </c>
      <c r="G96" s="764"/>
      <c r="H96" s="233"/>
      <c r="I96" s="568"/>
      <c r="J96" s="233"/>
      <c r="K96" s="866"/>
      <c r="L96" s="1070"/>
      <c r="M96" s="145"/>
      <c r="N96" s="114"/>
      <c r="O96" s="114"/>
      <c r="P96" s="114"/>
      <c r="Q96" s="114"/>
      <c r="R96" s="114"/>
      <c r="S96" s="114"/>
      <c r="T96" s="114"/>
      <c r="U96" s="114"/>
      <c r="V96" s="114"/>
      <c r="W96" s="114"/>
      <c r="X96" s="114"/>
      <c r="Y96" s="114"/>
      <c r="Z96" s="114"/>
    </row>
    <row r="97" spans="1:26">
      <c r="A97" s="13"/>
      <c r="B97" s="13"/>
      <c r="C97" s="13"/>
      <c r="D97" s="13"/>
      <c r="E97" s="29"/>
      <c r="F97" s="550"/>
      <c r="G97" s="764"/>
      <c r="H97" s="249"/>
      <c r="I97" s="568"/>
      <c r="J97" s="249"/>
      <c r="K97" s="866"/>
      <c r="L97" s="1070"/>
      <c r="M97" s="145"/>
      <c r="N97" s="114"/>
      <c r="O97" s="114"/>
      <c r="P97" s="114"/>
      <c r="Q97" s="114"/>
      <c r="R97" s="114"/>
      <c r="S97" s="114"/>
      <c r="T97" s="114"/>
      <c r="U97" s="114"/>
      <c r="V97" s="114"/>
      <c r="W97" s="114"/>
      <c r="X97" s="114"/>
      <c r="Y97" s="114"/>
      <c r="Z97" s="114"/>
    </row>
    <row r="98" spans="1:26">
      <c r="A98" s="46" t="s">
        <v>70</v>
      </c>
      <c r="B98" s="43"/>
      <c r="C98" s="43"/>
      <c r="D98" s="43"/>
      <c r="E98" s="252"/>
      <c r="F98" s="253"/>
      <c r="G98" s="811"/>
      <c r="H98" s="254"/>
      <c r="I98" s="568"/>
      <c r="J98" s="254"/>
      <c r="K98" s="922"/>
      <c r="L98" s="1070"/>
      <c r="M98" s="145"/>
      <c r="N98" s="114"/>
      <c r="O98" s="114"/>
      <c r="P98" s="114"/>
      <c r="Q98" s="114"/>
      <c r="R98" s="114"/>
      <c r="S98" s="114"/>
      <c r="T98" s="114"/>
      <c r="U98" s="114"/>
      <c r="V98" s="114"/>
      <c r="W98" s="114"/>
      <c r="X98" s="114"/>
      <c r="Y98" s="114"/>
      <c r="Z98" s="114"/>
    </row>
    <row r="99" spans="1:26">
      <c r="A99" s="43" t="s">
        <v>34</v>
      </c>
      <c r="B99" s="43"/>
      <c r="C99" s="43"/>
      <c r="D99" s="43"/>
      <c r="E99" s="235" t="s">
        <v>16</v>
      </c>
      <c r="F99" s="236" t="s">
        <v>908</v>
      </c>
      <c r="G99" s="825">
        <v>5941</v>
      </c>
      <c r="H99" s="239">
        <v>100</v>
      </c>
      <c r="I99" s="238">
        <f>+G99/H99</f>
        <v>59.41</v>
      </c>
      <c r="J99" s="239">
        <v>400</v>
      </c>
      <c r="K99" s="924">
        <v>15</v>
      </c>
      <c r="L99" s="997"/>
      <c r="M99" s="945">
        <f>+K99*L99</f>
        <v>0</v>
      </c>
      <c r="N99" s="114"/>
      <c r="O99" s="114"/>
      <c r="P99" s="114"/>
      <c r="Q99" s="114"/>
      <c r="R99" s="114"/>
      <c r="S99" s="114"/>
      <c r="T99" s="114"/>
      <c r="U99" s="114"/>
      <c r="V99" s="114"/>
      <c r="W99" s="114"/>
      <c r="X99" s="114"/>
      <c r="Y99" s="114"/>
      <c r="Z99" s="114"/>
    </row>
    <row r="100" spans="1:26" ht="15.6">
      <c r="A100" s="43" t="s">
        <v>1094</v>
      </c>
      <c r="B100" s="43"/>
      <c r="C100" s="43"/>
      <c r="D100" s="43"/>
      <c r="E100" s="235" t="s">
        <v>19</v>
      </c>
      <c r="F100" s="236" t="s">
        <v>908</v>
      </c>
      <c r="G100" s="825">
        <v>5941</v>
      </c>
      <c r="H100" s="239">
        <v>100</v>
      </c>
      <c r="I100" s="238">
        <f>+G100/H100</f>
        <v>59.41</v>
      </c>
      <c r="J100" s="239">
        <v>400</v>
      </c>
      <c r="K100" s="924">
        <v>15</v>
      </c>
      <c r="L100" s="997"/>
      <c r="M100" s="945">
        <f>+K100*L100</f>
        <v>0</v>
      </c>
      <c r="N100" s="114"/>
      <c r="O100" s="114"/>
      <c r="P100" s="114"/>
      <c r="Q100" s="114"/>
      <c r="R100" s="114"/>
      <c r="S100" s="114"/>
      <c r="T100" s="114"/>
      <c r="U100" s="114"/>
      <c r="V100" s="114"/>
      <c r="W100" s="114"/>
      <c r="X100" s="114"/>
      <c r="Y100" s="114"/>
      <c r="Z100" s="114"/>
    </row>
    <row r="101" spans="1:26">
      <c r="A101" s="43" t="s">
        <v>71</v>
      </c>
      <c r="B101" s="43"/>
      <c r="C101" s="43"/>
      <c r="D101" s="43"/>
      <c r="E101" s="240" t="s">
        <v>31</v>
      </c>
      <c r="F101" s="236" t="s">
        <v>908</v>
      </c>
      <c r="G101" s="825">
        <v>5941</v>
      </c>
      <c r="H101" s="239">
        <v>2000</v>
      </c>
      <c r="I101" s="238">
        <f>+G101/H101</f>
        <v>2.9704999999999999</v>
      </c>
      <c r="J101" s="566">
        <v>8000</v>
      </c>
      <c r="K101" s="924">
        <v>1</v>
      </c>
      <c r="L101" s="997"/>
      <c r="M101" s="945">
        <f>+K101*L101</f>
        <v>0</v>
      </c>
      <c r="N101" s="114"/>
      <c r="O101" s="114"/>
      <c r="P101" s="114"/>
      <c r="Q101" s="114"/>
      <c r="R101" s="114"/>
      <c r="S101" s="114"/>
      <c r="T101" s="114"/>
      <c r="U101" s="114"/>
      <c r="V101" s="114"/>
      <c r="W101" s="114"/>
      <c r="X101" s="114"/>
      <c r="Y101" s="114"/>
      <c r="Z101" s="114"/>
    </row>
    <row r="102" spans="1:26">
      <c r="A102" s="43" t="s">
        <v>72</v>
      </c>
      <c r="B102" s="43"/>
      <c r="C102" s="43"/>
      <c r="D102" s="43"/>
      <c r="E102" s="240" t="s">
        <v>33</v>
      </c>
      <c r="F102" s="236" t="s">
        <v>908</v>
      </c>
      <c r="G102" s="825">
        <v>5941</v>
      </c>
      <c r="H102" s="239">
        <v>4000</v>
      </c>
      <c r="I102" s="238">
        <f>+G102/H102</f>
        <v>1.48525</v>
      </c>
      <c r="J102" s="239">
        <v>8000</v>
      </c>
      <c r="K102" s="924">
        <v>1</v>
      </c>
      <c r="L102" s="997"/>
      <c r="M102" s="945">
        <f>+K102*L102</f>
        <v>0</v>
      </c>
      <c r="N102" s="114"/>
      <c r="O102" s="114"/>
      <c r="P102" s="114"/>
      <c r="Q102" s="114"/>
      <c r="R102" s="114"/>
      <c r="S102" s="114"/>
      <c r="T102" s="114"/>
      <c r="U102" s="114"/>
      <c r="V102" s="114"/>
      <c r="W102" s="114"/>
      <c r="X102" s="114"/>
      <c r="Y102" s="114"/>
      <c r="Z102" s="114"/>
    </row>
    <row r="103" spans="1:26">
      <c r="A103" s="43" t="s">
        <v>73</v>
      </c>
      <c r="B103" s="43"/>
      <c r="C103" s="43"/>
      <c r="D103" s="43"/>
      <c r="E103" s="241" t="s">
        <v>654</v>
      </c>
      <c r="F103" s="236" t="s">
        <v>906</v>
      </c>
      <c r="G103" s="825">
        <v>16030</v>
      </c>
      <c r="H103" s="239">
        <v>1000</v>
      </c>
      <c r="I103" s="238">
        <f>+G103/H103</f>
        <v>16.03</v>
      </c>
      <c r="J103" s="239"/>
      <c r="K103" s="924" t="s">
        <v>149</v>
      </c>
      <c r="L103" s="1071" t="s">
        <v>871</v>
      </c>
      <c r="M103" s="945" t="s">
        <v>871</v>
      </c>
      <c r="N103" s="114"/>
      <c r="O103" s="114"/>
      <c r="P103" s="114"/>
      <c r="Q103" s="114"/>
      <c r="R103" s="114"/>
      <c r="S103" s="114"/>
      <c r="T103" s="114"/>
      <c r="U103" s="114"/>
      <c r="V103" s="114"/>
      <c r="W103" s="114"/>
      <c r="X103" s="114"/>
      <c r="Y103" s="114"/>
      <c r="Z103" s="114"/>
    </row>
    <row r="104" spans="1:26">
      <c r="A104" s="62"/>
      <c r="B104" s="13"/>
      <c r="C104" s="13"/>
      <c r="D104" s="13"/>
      <c r="E104" s="29"/>
      <c r="F104" s="256"/>
      <c r="G104" s="826"/>
      <c r="H104" s="249"/>
      <c r="I104" s="568"/>
      <c r="J104" s="249"/>
      <c r="K104" s="866"/>
      <c r="L104" s="1070"/>
      <c r="M104" s="145"/>
      <c r="N104" s="114"/>
      <c r="O104" s="114"/>
      <c r="P104" s="114"/>
      <c r="Q104" s="114"/>
      <c r="R104" s="114"/>
      <c r="S104" s="114"/>
      <c r="T104" s="114"/>
      <c r="U104" s="114"/>
      <c r="V104" s="114"/>
      <c r="W104" s="114"/>
      <c r="X104" s="114"/>
      <c r="Y104" s="114"/>
      <c r="Z104" s="114"/>
    </row>
    <row r="105" spans="1:26">
      <c r="A105" s="21" t="s">
        <v>74</v>
      </c>
      <c r="B105" s="13"/>
      <c r="C105" s="13"/>
      <c r="D105" s="13"/>
      <c r="E105" s="29"/>
      <c r="F105" s="35"/>
      <c r="G105" s="811"/>
      <c r="H105" s="39"/>
      <c r="I105" s="813"/>
      <c r="J105" s="39"/>
      <c r="K105" s="922"/>
      <c r="L105" s="1070"/>
      <c r="M105" s="145"/>
      <c r="N105" s="114"/>
      <c r="O105" s="114"/>
      <c r="P105" s="114"/>
      <c r="Q105" s="114"/>
      <c r="R105" s="114"/>
      <c r="S105" s="114"/>
      <c r="T105" s="114"/>
      <c r="U105" s="114"/>
      <c r="V105" s="114"/>
      <c r="W105" s="114"/>
      <c r="X105" s="114"/>
      <c r="Y105" s="114"/>
      <c r="Z105" s="114"/>
    </row>
    <row r="106" spans="1:26">
      <c r="A106" s="13" t="s">
        <v>75</v>
      </c>
      <c r="B106" s="13"/>
      <c r="C106" s="13"/>
      <c r="D106" s="13"/>
      <c r="E106" s="206" t="s">
        <v>31</v>
      </c>
      <c r="F106" s="207" t="s">
        <v>906</v>
      </c>
      <c r="G106" s="817">
        <v>397</v>
      </c>
      <c r="H106" s="209">
        <v>500</v>
      </c>
      <c r="I106" s="238">
        <f>+G106/H106</f>
        <v>0.79400000000000004</v>
      </c>
      <c r="J106" s="209">
        <v>2000</v>
      </c>
      <c r="K106" s="924">
        <v>1</v>
      </c>
      <c r="L106" s="997"/>
      <c r="M106" s="945">
        <f>+K106*L106</f>
        <v>0</v>
      </c>
      <c r="N106" s="114"/>
      <c r="O106" s="114"/>
      <c r="P106" s="114"/>
      <c r="Q106" s="114"/>
      <c r="R106" s="114"/>
      <c r="S106" s="114"/>
      <c r="T106" s="114"/>
      <c r="U106" s="114"/>
      <c r="V106" s="114"/>
      <c r="W106" s="114"/>
      <c r="X106" s="114"/>
      <c r="Y106" s="114"/>
      <c r="Z106" s="114"/>
    </row>
    <row r="107" spans="1:26">
      <c r="A107" s="13" t="s">
        <v>34</v>
      </c>
      <c r="B107" s="13"/>
      <c r="C107" s="13"/>
      <c r="D107" s="13"/>
      <c r="E107" s="206" t="s">
        <v>16</v>
      </c>
      <c r="F107" s="207" t="s">
        <v>906</v>
      </c>
      <c r="G107" s="817">
        <v>397</v>
      </c>
      <c r="H107" s="209">
        <v>100</v>
      </c>
      <c r="I107" s="238">
        <f>+G107/H107</f>
        <v>3.97</v>
      </c>
      <c r="J107" s="209">
        <v>400</v>
      </c>
      <c r="K107" s="924">
        <v>1</v>
      </c>
      <c r="L107" s="997"/>
      <c r="M107" s="945">
        <f>+K107*L107</f>
        <v>0</v>
      </c>
      <c r="N107" s="114"/>
      <c r="O107" s="114"/>
      <c r="P107" s="114"/>
      <c r="Q107" s="114"/>
      <c r="R107" s="114"/>
      <c r="S107" s="114"/>
      <c r="T107" s="114"/>
      <c r="U107" s="114"/>
      <c r="V107" s="114"/>
      <c r="W107" s="114"/>
      <c r="X107" s="114"/>
      <c r="Y107" s="114"/>
      <c r="Z107" s="114"/>
    </row>
    <row r="108" spans="1:26">
      <c r="A108" s="13" t="s">
        <v>76</v>
      </c>
      <c r="B108" s="13"/>
      <c r="C108" s="13"/>
      <c r="D108" s="13"/>
      <c r="E108" s="206" t="s">
        <v>77</v>
      </c>
      <c r="F108" s="207" t="s">
        <v>906</v>
      </c>
      <c r="G108" s="817">
        <v>397</v>
      </c>
      <c r="H108" s="209">
        <v>500</v>
      </c>
      <c r="I108" s="238">
        <f>+G108/H108</f>
        <v>0.79400000000000004</v>
      </c>
      <c r="J108" s="265">
        <v>2000</v>
      </c>
      <c r="K108" s="924">
        <v>1</v>
      </c>
      <c r="L108" s="997"/>
      <c r="M108" s="945">
        <f>+K108*L108</f>
        <v>0</v>
      </c>
      <c r="N108" s="114"/>
      <c r="O108" s="114"/>
      <c r="P108" s="114"/>
      <c r="Q108" s="114"/>
      <c r="R108" s="114"/>
      <c r="S108" s="114"/>
      <c r="T108" s="114"/>
      <c r="U108" s="114"/>
      <c r="V108" s="114"/>
      <c r="W108" s="114"/>
      <c r="X108" s="114"/>
      <c r="Y108" s="114"/>
      <c r="Z108" s="114"/>
    </row>
    <row r="109" spans="1:26">
      <c r="A109" s="20"/>
      <c r="B109" s="20"/>
      <c r="C109" s="20"/>
      <c r="D109" s="20"/>
      <c r="E109" s="202"/>
      <c r="F109" s="256"/>
      <c r="G109" s="764"/>
      <c r="H109" s="249"/>
      <c r="I109" s="568"/>
      <c r="J109" s="250"/>
      <c r="K109" s="866"/>
      <c r="L109" s="1070"/>
      <c r="M109" s="145"/>
      <c r="N109" s="114"/>
      <c r="O109" s="114"/>
      <c r="P109" s="114"/>
      <c r="Q109" s="114"/>
      <c r="R109" s="114"/>
      <c r="S109" s="114"/>
      <c r="T109" s="114"/>
      <c r="U109" s="114"/>
      <c r="V109" s="114"/>
      <c r="W109" s="114"/>
      <c r="X109" s="114"/>
      <c r="Y109" s="114"/>
      <c r="Z109" s="114"/>
    </row>
    <row r="110" spans="1:26">
      <c r="A110" s="21" t="s">
        <v>773</v>
      </c>
      <c r="B110" s="13"/>
      <c r="C110" s="13"/>
      <c r="D110" s="13"/>
      <c r="E110" s="29"/>
      <c r="F110" s="35"/>
      <c r="G110" s="811"/>
      <c r="H110" s="39"/>
      <c r="I110" s="813"/>
      <c r="J110" s="39"/>
      <c r="K110" s="922"/>
      <c r="L110" s="1070"/>
      <c r="M110" s="145"/>
      <c r="N110" s="114"/>
      <c r="O110" s="114"/>
      <c r="P110" s="114"/>
      <c r="Q110" s="114"/>
      <c r="R110" s="114"/>
      <c r="S110" s="114"/>
      <c r="T110" s="114"/>
      <c r="U110" s="114"/>
      <c r="V110" s="114"/>
      <c r="W110" s="114"/>
      <c r="X110" s="114"/>
      <c r="Y110" s="114"/>
      <c r="Z110" s="114"/>
    </row>
    <row r="111" spans="1:26">
      <c r="A111" s="21" t="s">
        <v>78</v>
      </c>
      <c r="B111" s="13"/>
      <c r="C111" s="13"/>
      <c r="D111" s="13"/>
      <c r="E111" s="29"/>
      <c r="F111" s="35"/>
      <c r="G111" s="811"/>
      <c r="H111" s="39"/>
      <c r="I111" s="813"/>
      <c r="J111" s="39"/>
      <c r="K111" s="922"/>
      <c r="L111" s="1070"/>
      <c r="M111" s="145"/>
      <c r="N111" s="114"/>
      <c r="O111" s="114"/>
      <c r="P111" s="114"/>
      <c r="Q111" s="114"/>
      <c r="R111" s="114"/>
      <c r="S111" s="114"/>
      <c r="T111" s="114"/>
      <c r="U111" s="114"/>
      <c r="V111" s="114"/>
      <c r="W111" s="114"/>
      <c r="X111" s="114"/>
      <c r="Y111" s="114"/>
      <c r="Z111" s="114"/>
    </row>
    <row r="112" spans="1:26">
      <c r="A112" s="46" t="s">
        <v>79</v>
      </c>
      <c r="B112" s="43"/>
      <c r="C112" s="43"/>
      <c r="D112" s="43"/>
      <c r="E112" s="252"/>
      <c r="F112" s="253"/>
      <c r="G112" s="811"/>
      <c r="H112" s="254"/>
      <c r="I112" s="813"/>
      <c r="J112" s="254"/>
      <c r="K112" s="922"/>
      <c r="L112" s="1070"/>
      <c r="M112" s="145"/>
      <c r="N112" s="114"/>
      <c r="O112" s="114"/>
      <c r="P112" s="114"/>
      <c r="Q112" s="114"/>
      <c r="R112" s="114"/>
      <c r="S112" s="114"/>
      <c r="T112" s="114"/>
      <c r="U112" s="114"/>
      <c r="V112" s="114"/>
      <c r="W112" s="114"/>
      <c r="X112" s="114"/>
      <c r="Y112" s="114"/>
      <c r="Z112" s="114"/>
    </row>
    <row r="113" spans="1:26">
      <c r="A113" s="43" t="s">
        <v>80</v>
      </c>
      <c r="B113" s="43"/>
      <c r="C113" s="43"/>
      <c r="D113" s="43"/>
      <c r="E113" s="240" t="s">
        <v>81</v>
      </c>
      <c r="F113" s="236" t="s">
        <v>912</v>
      </c>
      <c r="G113" s="817">
        <v>14433.69</v>
      </c>
      <c r="H113" s="239">
        <v>5000</v>
      </c>
      <c r="I113" s="238">
        <f>+G113/H113</f>
        <v>2.8867380000000002</v>
      </c>
      <c r="J113" s="266">
        <v>5000</v>
      </c>
      <c r="K113" s="924">
        <v>3</v>
      </c>
      <c r="L113" s="997"/>
      <c r="M113" s="945">
        <f t="shared" ref="M113:M122" si="3">+K113*L113</f>
        <v>0</v>
      </c>
      <c r="N113" s="114"/>
      <c r="O113" s="114"/>
      <c r="P113" s="114"/>
      <c r="Q113" s="114"/>
      <c r="R113" s="114"/>
      <c r="S113" s="114"/>
      <c r="T113" s="114"/>
      <c r="U113" s="114"/>
      <c r="V113" s="114"/>
      <c r="W113" s="114"/>
      <c r="X113" s="114"/>
      <c r="Y113" s="114"/>
      <c r="Z113" s="114"/>
    </row>
    <row r="114" spans="1:26">
      <c r="A114" s="43" t="s">
        <v>82</v>
      </c>
      <c r="B114" s="43"/>
      <c r="C114" s="43"/>
      <c r="D114" s="43"/>
      <c r="E114" s="240" t="s">
        <v>31</v>
      </c>
      <c r="F114" s="236" t="s">
        <v>912</v>
      </c>
      <c r="G114" s="817">
        <v>14433.69</v>
      </c>
      <c r="H114" s="239">
        <v>5000</v>
      </c>
      <c r="I114" s="238">
        <f t="shared" ref="I114:I122" si="4">+G114/H114</f>
        <v>2.8867380000000002</v>
      </c>
      <c r="J114" s="266">
        <v>5000</v>
      </c>
      <c r="K114" s="924">
        <v>3</v>
      </c>
      <c r="L114" s="997"/>
      <c r="M114" s="945">
        <f t="shared" si="3"/>
        <v>0</v>
      </c>
      <c r="N114" s="114"/>
      <c r="O114" s="114"/>
      <c r="P114" s="114"/>
      <c r="Q114" s="114"/>
      <c r="R114" s="114"/>
      <c r="S114" s="114"/>
      <c r="T114" s="114"/>
      <c r="U114" s="114"/>
      <c r="V114" s="114"/>
      <c r="W114" s="114"/>
      <c r="X114" s="114"/>
      <c r="Y114" s="114"/>
      <c r="Z114" s="114"/>
    </row>
    <row r="115" spans="1:26">
      <c r="A115" s="43" t="s">
        <v>83</v>
      </c>
      <c r="B115" s="43"/>
      <c r="C115" s="43"/>
      <c r="D115" s="43"/>
      <c r="E115" s="240" t="s">
        <v>31</v>
      </c>
      <c r="F115" s="236" t="s">
        <v>912</v>
      </c>
      <c r="G115" s="817">
        <v>14433.69</v>
      </c>
      <c r="H115" s="239">
        <v>3000</v>
      </c>
      <c r="I115" s="238">
        <f t="shared" si="4"/>
        <v>4.8112300000000001</v>
      </c>
      <c r="J115" s="266">
        <v>10000</v>
      </c>
      <c r="K115" s="924">
        <v>1</v>
      </c>
      <c r="L115" s="997"/>
      <c r="M115" s="945">
        <f t="shared" si="3"/>
        <v>0</v>
      </c>
      <c r="N115" s="114"/>
      <c r="O115" s="114"/>
      <c r="P115" s="114"/>
      <c r="Q115" s="114"/>
      <c r="R115" s="114"/>
      <c r="S115" s="114"/>
      <c r="T115" s="114"/>
      <c r="U115" s="114"/>
      <c r="V115" s="114"/>
      <c r="W115" s="114"/>
      <c r="X115" s="114"/>
      <c r="Y115" s="114"/>
      <c r="Z115" s="114"/>
    </row>
    <row r="116" spans="1:26">
      <c r="A116" s="43" t="s">
        <v>84</v>
      </c>
      <c r="B116" s="43"/>
      <c r="C116" s="43"/>
      <c r="D116" s="43"/>
      <c r="E116" s="240" t="s">
        <v>85</v>
      </c>
      <c r="F116" s="236" t="s">
        <v>912</v>
      </c>
      <c r="G116" s="817">
        <v>14433.69</v>
      </c>
      <c r="H116" s="239">
        <v>3000</v>
      </c>
      <c r="I116" s="238">
        <f t="shared" si="4"/>
        <v>4.8112300000000001</v>
      </c>
      <c r="J116" s="239">
        <v>10000</v>
      </c>
      <c r="K116" s="924">
        <v>1</v>
      </c>
      <c r="L116" s="997"/>
      <c r="M116" s="945">
        <f t="shared" si="3"/>
        <v>0</v>
      </c>
      <c r="N116" s="114"/>
      <c r="O116" s="114"/>
      <c r="P116" s="114"/>
      <c r="Q116" s="114"/>
      <c r="R116" s="114"/>
      <c r="S116" s="114"/>
      <c r="T116" s="114"/>
      <c r="U116" s="114"/>
      <c r="V116" s="114"/>
      <c r="W116" s="114"/>
      <c r="X116" s="114"/>
      <c r="Y116" s="114"/>
      <c r="Z116" s="114"/>
    </row>
    <row r="117" spans="1:26">
      <c r="A117" s="43" t="s">
        <v>86</v>
      </c>
      <c r="B117" s="43"/>
      <c r="C117" s="43"/>
      <c r="D117" s="43"/>
      <c r="E117" s="235" t="s">
        <v>87</v>
      </c>
      <c r="F117" s="236" t="s">
        <v>912</v>
      </c>
      <c r="G117" s="817">
        <v>14433.69</v>
      </c>
      <c r="H117" s="239">
        <v>3000</v>
      </c>
      <c r="I117" s="238">
        <f t="shared" si="4"/>
        <v>4.8112300000000001</v>
      </c>
      <c r="J117" s="239">
        <v>10000</v>
      </c>
      <c r="K117" s="924">
        <v>1</v>
      </c>
      <c r="L117" s="997"/>
      <c r="M117" s="945">
        <f t="shared" si="3"/>
        <v>0</v>
      </c>
      <c r="N117" s="114"/>
      <c r="O117" s="114"/>
      <c r="P117" s="114"/>
      <c r="Q117" s="114"/>
      <c r="R117" s="114"/>
      <c r="S117" s="114"/>
      <c r="T117" s="114"/>
      <c r="U117" s="114"/>
      <c r="V117" s="114"/>
      <c r="W117" s="114"/>
      <c r="X117" s="114"/>
      <c r="Y117" s="114"/>
      <c r="Z117" s="114"/>
    </row>
    <row r="118" spans="1:26">
      <c r="A118" s="43" t="s">
        <v>32</v>
      </c>
      <c r="B118" s="43"/>
      <c r="C118" s="43"/>
      <c r="D118" s="43"/>
      <c r="E118" s="240" t="s">
        <v>33</v>
      </c>
      <c r="F118" s="236" t="s">
        <v>912</v>
      </c>
      <c r="G118" s="817">
        <v>14433.69</v>
      </c>
      <c r="H118" s="239">
        <v>10000</v>
      </c>
      <c r="I118" s="238">
        <f t="shared" si="4"/>
        <v>1.4433690000000001</v>
      </c>
      <c r="J118" s="239">
        <v>40000</v>
      </c>
      <c r="K118" s="924">
        <v>1</v>
      </c>
      <c r="L118" s="997"/>
      <c r="M118" s="945">
        <f t="shared" si="3"/>
        <v>0</v>
      </c>
      <c r="N118" s="114"/>
      <c r="O118" s="114"/>
      <c r="P118" s="114"/>
      <c r="Q118" s="114"/>
      <c r="R118" s="114"/>
      <c r="S118" s="114"/>
      <c r="T118" s="114"/>
      <c r="U118" s="114"/>
      <c r="V118" s="114"/>
      <c r="W118" s="114"/>
      <c r="X118" s="114"/>
      <c r="Y118" s="114"/>
      <c r="Z118" s="114"/>
    </row>
    <row r="119" spans="1:26">
      <c r="A119" s="43" t="s">
        <v>34</v>
      </c>
      <c r="B119" s="43"/>
      <c r="C119" s="43"/>
      <c r="D119" s="43"/>
      <c r="E119" s="235" t="s">
        <v>16</v>
      </c>
      <c r="F119" s="236" t="s">
        <v>906</v>
      </c>
      <c r="G119" s="817">
        <v>33902.94</v>
      </c>
      <c r="H119" s="239">
        <v>500</v>
      </c>
      <c r="I119" s="238">
        <f t="shared" si="4"/>
        <v>67.805880000000002</v>
      </c>
      <c r="J119" s="266">
        <v>2000</v>
      </c>
      <c r="K119" s="924">
        <v>17</v>
      </c>
      <c r="L119" s="997"/>
      <c r="M119" s="945">
        <f t="shared" si="3"/>
        <v>0</v>
      </c>
      <c r="N119" s="114"/>
      <c r="O119" s="114"/>
      <c r="P119" s="114"/>
      <c r="Q119" s="114"/>
      <c r="R119" s="114"/>
      <c r="S119" s="114"/>
      <c r="T119" s="114"/>
      <c r="U119" s="114"/>
      <c r="V119" s="114"/>
      <c r="W119" s="114"/>
      <c r="X119" s="114"/>
      <c r="Y119" s="114"/>
      <c r="Z119" s="114"/>
    </row>
    <row r="120" spans="1:26" ht="15.6">
      <c r="A120" s="43" t="s">
        <v>1094</v>
      </c>
      <c r="B120" s="43"/>
      <c r="C120" s="43"/>
      <c r="D120" s="43"/>
      <c r="E120" s="235" t="s">
        <v>19</v>
      </c>
      <c r="F120" s="236" t="s">
        <v>906</v>
      </c>
      <c r="G120" s="817">
        <v>33902.94</v>
      </c>
      <c r="H120" s="239">
        <v>500</v>
      </c>
      <c r="I120" s="238">
        <f t="shared" si="4"/>
        <v>67.805880000000002</v>
      </c>
      <c r="J120" s="266">
        <v>2000</v>
      </c>
      <c r="K120" s="924">
        <v>17</v>
      </c>
      <c r="L120" s="997"/>
      <c r="M120" s="945">
        <f t="shared" si="3"/>
        <v>0</v>
      </c>
      <c r="N120" s="114"/>
      <c r="O120" s="114"/>
      <c r="P120" s="114"/>
      <c r="Q120" s="114"/>
      <c r="R120" s="114"/>
      <c r="S120" s="114"/>
      <c r="T120" s="114"/>
      <c r="U120" s="114"/>
      <c r="V120" s="114"/>
      <c r="W120" s="114"/>
      <c r="X120" s="114"/>
      <c r="Y120" s="114"/>
      <c r="Z120" s="114"/>
    </row>
    <row r="121" spans="1:26" ht="15.6">
      <c r="A121" s="43" t="s">
        <v>1100</v>
      </c>
      <c r="B121" s="43"/>
      <c r="C121" s="43"/>
      <c r="D121" s="43"/>
      <c r="E121" s="235" t="s">
        <v>19</v>
      </c>
      <c r="F121" s="236" t="s">
        <v>906</v>
      </c>
      <c r="G121" s="817">
        <v>33902.94</v>
      </c>
      <c r="H121" s="239">
        <v>10000</v>
      </c>
      <c r="I121" s="238">
        <f t="shared" si="4"/>
        <v>3.3902940000000004</v>
      </c>
      <c r="J121" s="266">
        <v>20000</v>
      </c>
      <c r="K121" s="924">
        <v>2</v>
      </c>
      <c r="L121" s="997"/>
      <c r="M121" s="945">
        <f t="shared" si="3"/>
        <v>0</v>
      </c>
      <c r="N121" s="114"/>
      <c r="O121" s="114"/>
      <c r="P121" s="114"/>
      <c r="Q121" s="114"/>
      <c r="R121" s="114"/>
      <c r="S121" s="114"/>
      <c r="T121" s="114"/>
      <c r="U121" s="114"/>
      <c r="V121" s="114"/>
      <c r="W121" s="114"/>
      <c r="X121" s="114"/>
      <c r="Y121" s="114"/>
      <c r="Z121" s="114"/>
    </row>
    <row r="122" spans="1:26">
      <c r="A122" s="43" t="s">
        <v>88</v>
      </c>
      <c r="B122" s="43"/>
      <c r="C122" s="43"/>
      <c r="D122" s="43"/>
      <c r="E122" s="240" t="s">
        <v>89</v>
      </c>
      <c r="F122" s="236" t="s">
        <v>906</v>
      </c>
      <c r="G122" s="817">
        <v>33902.94</v>
      </c>
      <c r="H122" s="239">
        <v>2000</v>
      </c>
      <c r="I122" s="238">
        <f t="shared" si="4"/>
        <v>16.95147</v>
      </c>
      <c r="J122" s="266">
        <v>8000</v>
      </c>
      <c r="K122" s="924">
        <v>4</v>
      </c>
      <c r="L122" s="997"/>
      <c r="M122" s="945">
        <f t="shared" si="3"/>
        <v>0</v>
      </c>
      <c r="N122" s="114"/>
      <c r="O122" s="114"/>
      <c r="P122" s="114"/>
      <c r="Q122" s="114"/>
      <c r="R122" s="114"/>
      <c r="S122" s="114"/>
      <c r="T122" s="114"/>
      <c r="U122" s="114"/>
      <c r="V122" s="114"/>
      <c r="W122" s="114"/>
      <c r="X122" s="114"/>
      <c r="Y122" s="114"/>
      <c r="Z122" s="114"/>
    </row>
    <row r="123" spans="1:26">
      <c r="A123" s="62"/>
      <c r="B123" s="13"/>
      <c r="C123" s="13"/>
      <c r="D123" s="13"/>
      <c r="E123" s="29"/>
      <c r="F123" s="256"/>
      <c r="G123" s="764"/>
      <c r="H123" s="249"/>
      <c r="I123" s="568"/>
      <c r="J123" s="249"/>
      <c r="K123" s="866"/>
      <c r="L123" s="1070"/>
      <c r="M123" s="145"/>
      <c r="N123" s="114"/>
      <c r="O123" s="114"/>
      <c r="P123" s="114"/>
      <c r="Q123" s="114"/>
      <c r="R123" s="114"/>
      <c r="S123" s="114"/>
      <c r="T123" s="114"/>
      <c r="U123" s="114"/>
      <c r="V123" s="114"/>
      <c r="W123" s="114"/>
      <c r="X123" s="114"/>
      <c r="Y123" s="114"/>
      <c r="Z123" s="114"/>
    </row>
    <row r="124" spans="1:26">
      <c r="A124" s="21" t="s">
        <v>759</v>
      </c>
      <c r="B124" s="13"/>
      <c r="C124" s="13"/>
      <c r="D124" s="13"/>
      <c r="E124" s="29"/>
      <c r="F124" s="35"/>
      <c r="G124" s="811"/>
      <c r="H124" s="39"/>
      <c r="I124" s="813"/>
      <c r="J124" s="39"/>
      <c r="K124" s="922"/>
      <c r="L124" s="1070"/>
      <c r="M124" s="145"/>
      <c r="N124" s="114"/>
      <c r="O124" s="114"/>
      <c r="P124" s="114"/>
      <c r="Q124" s="114"/>
      <c r="R124" s="114"/>
      <c r="S124" s="114"/>
      <c r="T124" s="114"/>
      <c r="U124" s="114"/>
      <c r="V124" s="114"/>
      <c r="W124" s="114"/>
      <c r="X124" s="114"/>
      <c r="Y124" s="114"/>
      <c r="Z124" s="114"/>
    </row>
    <row r="125" spans="1:26">
      <c r="A125" s="13" t="s">
        <v>90</v>
      </c>
      <c r="B125" s="13"/>
      <c r="C125" s="13"/>
      <c r="D125" s="13"/>
      <c r="E125" s="304" t="s">
        <v>654</v>
      </c>
      <c r="F125" s="207" t="s">
        <v>760</v>
      </c>
      <c r="G125" s="817">
        <v>893</v>
      </c>
      <c r="H125" s="209" t="s">
        <v>91</v>
      </c>
      <c r="I125" s="238">
        <f>+G125*0.75</f>
        <v>669.75</v>
      </c>
      <c r="J125" s="209">
        <v>0.3</v>
      </c>
      <c r="K125" s="924">
        <v>223</v>
      </c>
      <c r="L125" s="997"/>
      <c r="M125" s="945">
        <f>+K125*L125</f>
        <v>0</v>
      </c>
      <c r="N125" s="114"/>
      <c r="O125" s="114"/>
      <c r="P125" s="114"/>
      <c r="Q125" s="114"/>
      <c r="R125" s="114"/>
      <c r="S125" s="114"/>
      <c r="T125" s="114"/>
      <c r="U125" s="114"/>
      <c r="V125" s="114"/>
      <c r="W125" s="114"/>
      <c r="X125" s="114"/>
      <c r="Y125" s="114"/>
      <c r="Z125" s="114"/>
    </row>
    <row r="126" spans="1:26">
      <c r="A126" s="13" t="s">
        <v>92</v>
      </c>
      <c r="B126" s="13"/>
      <c r="C126" s="13"/>
      <c r="D126" s="13"/>
      <c r="E126" s="304" t="s">
        <v>654</v>
      </c>
      <c r="F126" s="207" t="s">
        <v>760</v>
      </c>
      <c r="G126" s="817">
        <v>893</v>
      </c>
      <c r="H126" s="209" t="s">
        <v>91</v>
      </c>
      <c r="I126" s="238">
        <f>+G126*0.75</f>
        <v>669.75</v>
      </c>
      <c r="J126" s="209">
        <v>0.3</v>
      </c>
      <c r="K126" s="924">
        <v>223</v>
      </c>
      <c r="L126" s="997"/>
      <c r="M126" s="945">
        <f>+K126*L126</f>
        <v>0</v>
      </c>
      <c r="N126" s="114"/>
      <c r="O126" s="114"/>
      <c r="P126" s="114"/>
      <c r="Q126" s="114"/>
      <c r="R126" s="114"/>
      <c r="S126" s="114"/>
      <c r="T126" s="114"/>
      <c r="U126" s="114"/>
      <c r="V126" s="114"/>
      <c r="W126" s="114"/>
      <c r="X126" s="114"/>
      <c r="Y126" s="114"/>
      <c r="Z126" s="114"/>
    </row>
    <row r="127" spans="1:26">
      <c r="A127" s="13"/>
      <c r="B127" s="13"/>
      <c r="C127" s="13"/>
      <c r="D127" s="20"/>
      <c r="E127" s="268" t="s">
        <v>1218</v>
      </c>
      <c r="F127" s="244"/>
      <c r="G127" s="821"/>
      <c r="H127" s="270"/>
      <c r="I127" s="822"/>
      <c r="J127" s="270"/>
      <c r="K127" s="925"/>
      <c r="L127" s="1070"/>
      <c r="M127" s="145"/>
      <c r="N127" s="114"/>
      <c r="O127" s="114"/>
      <c r="P127" s="114"/>
      <c r="Q127" s="114"/>
      <c r="R127" s="114"/>
      <c r="S127" s="114"/>
      <c r="T127" s="114"/>
      <c r="U127" s="114"/>
      <c r="V127" s="114"/>
      <c r="W127" s="114"/>
      <c r="X127" s="114"/>
      <c r="Y127" s="114"/>
      <c r="Z127" s="114"/>
    </row>
    <row r="128" spans="1:26">
      <c r="A128" s="13"/>
      <c r="B128" s="13"/>
      <c r="C128" s="13"/>
      <c r="D128" s="20"/>
      <c r="E128" s="202" t="s">
        <v>872</v>
      </c>
      <c r="F128" s="569"/>
      <c r="G128" s="764"/>
      <c r="H128" s="249"/>
      <c r="I128" s="568"/>
      <c r="J128" s="249"/>
      <c r="K128" s="866"/>
      <c r="L128" s="1070"/>
      <c r="M128" s="145"/>
      <c r="N128" s="114"/>
      <c r="O128" s="114"/>
      <c r="P128" s="114"/>
      <c r="Q128" s="114"/>
      <c r="R128" s="114"/>
      <c r="S128" s="114"/>
      <c r="T128" s="114"/>
      <c r="U128" s="114"/>
      <c r="V128" s="114"/>
      <c r="W128" s="114"/>
      <c r="X128" s="114"/>
      <c r="Y128" s="114"/>
      <c r="Z128" s="114"/>
    </row>
    <row r="129" spans="1:26">
      <c r="A129" s="21" t="s">
        <v>94</v>
      </c>
      <c r="B129" s="13"/>
      <c r="C129" s="13"/>
      <c r="D129" s="20"/>
      <c r="E129" s="202"/>
      <c r="F129" s="256"/>
      <c r="G129" s="764"/>
      <c r="H129" s="249"/>
      <c r="I129" s="568"/>
      <c r="J129" s="249"/>
      <c r="K129" s="866"/>
      <c r="L129" s="1070"/>
      <c r="M129" s="145"/>
      <c r="N129" s="114"/>
      <c r="O129" s="114"/>
      <c r="P129" s="114"/>
      <c r="Q129" s="114"/>
      <c r="R129" s="114"/>
      <c r="S129" s="114"/>
      <c r="T129" s="114"/>
      <c r="U129" s="114"/>
      <c r="V129" s="114"/>
      <c r="W129" s="114"/>
      <c r="X129" s="114"/>
      <c r="Y129" s="114"/>
      <c r="Z129" s="114"/>
    </row>
    <row r="130" spans="1:26">
      <c r="A130" s="13" t="s">
        <v>95</v>
      </c>
      <c r="B130" s="13"/>
      <c r="C130" s="13"/>
      <c r="D130" s="13"/>
      <c r="E130" s="210" t="s">
        <v>654</v>
      </c>
      <c r="F130" s="207" t="s">
        <v>761</v>
      </c>
      <c r="G130" s="817"/>
      <c r="H130" s="209">
        <v>1</v>
      </c>
      <c r="I130" s="238"/>
      <c r="J130" s="209">
        <v>10</v>
      </c>
      <c r="K130" s="924" t="s">
        <v>149</v>
      </c>
      <c r="L130" s="1071" t="s">
        <v>871</v>
      </c>
      <c r="M130" s="945" t="s">
        <v>871</v>
      </c>
      <c r="N130" s="114"/>
      <c r="O130" s="114"/>
      <c r="P130" s="114"/>
      <c r="Q130" s="114"/>
      <c r="R130" s="114"/>
      <c r="S130" s="114"/>
      <c r="T130" s="114"/>
      <c r="U130" s="114"/>
      <c r="V130" s="114"/>
      <c r="W130" s="114"/>
      <c r="X130" s="114"/>
      <c r="Y130" s="114"/>
      <c r="Z130" s="114"/>
    </row>
    <row r="131" spans="1:26">
      <c r="A131" s="13" t="s">
        <v>96</v>
      </c>
      <c r="B131" s="13"/>
      <c r="C131" s="13"/>
      <c r="D131" s="13"/>
      <c r="E131" s="29"/>
      <c r="F131" s="256"/>
      <c r="G131" s="764"/>
      <c r="H131" s="249"/>
      <c r="I131" s="568"/>
      <c r="J131" s="249"/>
      <c r="K131" s="866"/>
      <c r="L131" s="1070"/>
      <c r="M131" s="145"/>
      <c r="N131" s="114"/>
      <c r="O131" s="114"/>
      <c r="P131" s="114"/>
      <c r="Q131" s="114"/>
      <c r="R131" s="114"/>
      <c r="S131" s="114"/>
      <c r="T131" s="114"/>
      <c r="U131" s="114"/>
      <c r="V131" s="114"/>
      <c r="W131" s="114"/>
      <c r="X131" s="114"/>
      <c r="Y131" s="114"/>
      <c r="Z131" s="114"/>
    </row>
    <row r="132" spans="1:26">
      <c r="A132" s="13" t="s">
        <v>97</v>
      </c>
      <c r="B132" s="13"/>
      <c r="C132" s="13"/>
      <c r="D132" s="13"/>
      <c r="E132" s="206" t="s">
        <v>31</v>
      </c>
      <c r="F132" s="207" t="s">
        <v>761</v>
      </c>
      <c r="G132" s="817"/>
      <c r="H132" s="291">
        <v>10</v>
      </c>
      <c r="I132" s="238"/>
      <c r="J132" s="291">
        <v>20</v>
      </c>
      <c r="K132" s="924" t="s">
        <v>149</v>
      </c>
      <c r="L132" s="1071" t="s">
        <v>871</v>
      </c>
      <c r="M132" s="945" t="s">
        <v>871</v>
      </c>
      <c r="N132" s="114"/>
      <c r="O132" s="114"/>
      <c r="P132" s="114"/>
      <c r="Q132" s="114"/>
      <c r="R132" s="114"/>
      <c r="S132" s="114"/>
      <c r="T132" s="114"/>
      <c r="U132" s="114"/>
      <c r="V132" s="114"/>
      <c r="W132" s="114"/>
      <c r="X132" s="114"/>
      <c r="Y132" s="114"/>
      <c r="Z132" s="114"/>
    </row>
    <row r="133" spans="1:26" ht="26.25" customHeight="1">
      <c r="A133" s="1246" t="s">
        <v>711</v>
      </c>
      <c r="B133" s="1252"/>
      <c r="C133" s="1252"/>
      <c r="D133" s="1253"/>
      <c r="E133" s="304" t="s">
        <v>654</v>
      </c>
      <c r="F133" s="207" t="s">
        <v>761</v>
      </c>
      <c r="G133" s="819"/>
      <c r="H133" s="207">
        <v>1</v>
      </c>
      <c r="I133" s="588"/>
      <c r="J133" s="207">
        <v>1</v>
      </c>
      <c r="K133" s="927" t="s">
        <v>149</v>
      </c>
      <c r="L133" s="1071" t="s">
        <v>871</v>
      </c>
      <c r="M133" s="945" t="s">
        <v>871</v>
      </c>
      <c r="N133" s="114"/>
      <c r="O133" s="114"/>
      <c r="P133" s="114"/>
      <c r="Q133" s="114"/>
      <c r="R133" s="114"/>
      <c r="S133" s="114"/>
      <c r="T133" s="114"/>
      <c r="U133" s="114"/>
      <c r="V133" s="114"/>
      <c r="W133" s="114"/>
      <c r="X133" s="114"/>
      <c r="Y133" s="114"/>
      <c r="Z133" s="114"/>
    </row>
    <row r="134" spans="1:26">
      <c r="A134" s="13" t="s">
        <v>648</v>
      </c>
      <c r="B134" s="13"/>
      <c r="C134" s="13"/>
      <c r="D134" s="13"/>
      <c r="E134" s="29"/>
      <c r="F134" s="244"/>
      <c r="G134" s="764"/>
      <c r="H134" s="249"/>
      <c r="I134" s="568"/>
      <c r="J134" s="249"/>
      <c r="K134" s="866"/>
      <c r="L134" s="1070"/>
      <c r="M134" s="145"/>
      <c r="N134" s="114"/>
      <c r="O134" s="114"/>
      <c r="P134" s="114"/>
      <c r="Q134" s="114"/>
      <c r="R134" s="114"/>
      <c r="S134" s="114"/>
      <c r="T134" s="114"/>
      <c r="U134" s="114"/>
      <c r="V134" s="114"/>
      <c r="W134" s="114"/>
      <c r="X134" s="114"/>
      <c r="Y134" s="114"/>
      <c r="Z134" s="114"/>
    </row>
    <row r="135" spans="1:26" ht="15" customHeight="1" thickBot="1">
      <c r="A135" s="13"/>
      <c r="B135" s="13"/>
      <c r="C135" s="13"/>
      <c r="D135" s="13"/>
      <c r="E135" s="29"/>
      <c r="F135" s="256"/>
      <c r="G135" s="764"/>
      <c r="H135" s="1103" t="s">
        <v>9</v>
      </c>
      <c r="I135" s="1103"/>
      <c r="J135" s="1103"/>
      <c r="K135" s="1103"/>
      <c r="L135" s="1280">
        <f>SUM(M26:M133)</f>
        <v>0</v>
      </c>
      <c r="M135" s="1280"/>
      <c r="N135" s="114"/>
      <c r="O135" s="114"/>
      <c r="P135" s="114"/>
      <c r="Q135" s="114"/>
      <c r="R135" s="114"/>
      <c r="S135" s="114"/>
      <c r="T135" s="114"/>
      <c r="U135" s="114"/>
      <c r="V135" s="114"/>
      <c r="W135" s="114"/>
      <c r="X135" s="114"/>
      <c r="Y135" s="114"/>
      <c r="Z135" s="114"/>
    </row>
    <row r="136" spans="1:26">
      <c r="A136" s="13"/>
      <c r="B136" s="13"/>
      <c r="C136" s="13"/>
      <c r="D136" s="13"/>
      <c r="E136" s="29"/>
      <c r="F136" s="256"/>
      <c r="G136" s="764"/>
      <c r="H136" s="249"/>
      <c r="I136" s="568"/>
      <c r="J136" s="249"/>
      <c r="K136" s="21"/>
      <c r="L136" s="1070"/>
      <c r="M136" s="145"/>
      <c r="N136" s="114"/>
      <c r="O136" s="114"/>
      <c r="P136" s="114"/>
      <c r="Q136" s="114"/>
      <c r="R136" s="114"/>
      <c r="S136" s="114"/>
      <c r="T136" s="114"/>
      <c r="U136" s="114"/>
      <c r="V136" s="114"/>
      <c r="W136" s="114"/>
      <c r="X136" s="114"/>
      <c r="Y136" s="114"/>
      <c r="Z136" s="114"/>
    </row>
    <row r="137" spans="1:26">
      <c r="A137" s="21" t="s">
        <v>98</v>
      </c>
      <c r="B137" s="13"/>
      <c r="C137" s="13"/>
      <c r="D137" s="13"/>
      <c r="E137" s="29"/>
      <c r="F137" s="193"/>
      <c r="H137" s="195"/>
      <c r="I137" s="827"/>
      <c r="J137" s="195"/>
      <c r="L137" s="1070"/>
      <c r="M137" s="145"/>
      <c r="N137" s="114"/>
      <c r="O137" s="114"/>
      <c r="P137" s="114"/>
      <c r="Q137" s="114"/>
      <c r="R137" s="114"/>
      <c r="S137" s="114"/>
      <c r="T137" s="114"/>
      <c r="U137" s="114"/>
      <c r="V137" s="114"/>
      <c r="W137" s="114"/>
      <c r="X137" s="114"/>
      <c r="Y137" s="114"/>
      <c r="Z137" s="114"/>
    </row>
    <row r="138" spans="1:26">
      <c r="A138" s="21" t="s">
        <v>775</v>
      </c>
      <c r="B138" s="13"/>
      <c r="C138" s="13"/>
      <c r="D138" s="13"/>
      <c r="E138" s="29"/>
      <c r="F138" s="35"/>
      <c r="G138" s="811"/>
      <c r="H138" s="39"/>
      <c r="I138" s="813"/>
      <c r="J138" s="39"/>
      <c r="K138" s="922"/>
      <c r="L138" s="1070"/>
      <c r="M138" s="145"/>
      <c r="N138" s="114"/>
      <c r="O138" s="114"/>
      <c r="P138" s="114"/>
      <c r="Q138" s="114"/>
      <c r="R138" s="114"/>
      <c r="S138" s="114"/>
      <c r="T138" s="114"/>
      <c r="U138" s="114"/>
      <c r="V138" s="114"/>
      <c r="W138" s="114"/>
      <c r="X138" s="114"/>
      <c r="Y138" s="114"/>
      <c r="Z138" s="114"/>
    </row>
    <row r="139" spans="1:26">
      <c r="A139" s="21" t="s">
        <v>99</v>
      </c>
      <c r="B139" s="13"/>
      <c r="C139" s="13"/>
      <c r="D139" s="13"/>
      <c r="E139" s="29"/>
      <c r="F139" s="35"/>
      <c r="G139" s="811"/>
      <c r="H139" s="39"/>
      <c r="I139" s="813"/>
      <c r="J139" s="39"/>
      <c r="K139" s="922"/>
      <c r="L139" s="1070"/>
      <c r="M139" s="145"/>
      <c r="N139" s="114"/>
      <c r="O139" s="114"/>
      <c r="P139" s="114"/>
      <c r="Q139" s="114"/>
      <c r="R139" s="114"/>
      <c r="S139" s="114"/>
      <c r="T139" s="114"/>
      <c r="U139" s="114"/>
      <c r="V139" s="114"/>
      <c r="W139" s="114"/>
      <c r="X139" s="114"/>
      <c r="Y139" s="114"/>
      <c r="Z139" s="114"/>
    </row>
    <row r="140" spans="1:26">
      <c r="A140" s="43" t="s">
        <v>100</v>
      </c>
      <c r="B140" s="43"/>
      <c r="C140" s="43"/>
      <c r="D140" s="43"/>
      <c r="E140" s="240" t="s">
        <v>81</v>
      </c>
      <c r="F140" s="273" t="s">
        <v>916</v>
      </c>
      <c r="G140" s="825">
        <v>12112</v>
      </c>
      <c r="H140" s="275">
        <v>1000</v>
      </c>
      <c r="I140" s="238">
        <f>+G140/H140</f>
        <v>12.112</v>
      </c>
      <c r="J140" s="239">
        <v>4000</v>
      </c>
      <c r="K140" s="924">
        <v>3</v>
      </c>
      <c r="L140" s="997"/>
      <c r="M140" s="945">
        <f t="shared" ref="M140:M147" si="5">+K140*L140</f>
        <v>0</v>
      </c>
      <c r="N140" s="114"/>
      <c r="O140" s="114"/>
      <c r="P140" s="114"/>
      <c r="Q140" s="114"/>
      <c r="R140" s="114"/>
      <c r="S140" s="114"/>
      <c r="T140" s="114"/>
      <c r="U140" s="114"/>
      <c r="V140" s="114"/>
      <c r="W140" s="114"/>
      <c r="X140" s="114"/>
      <c r="Y140" s="114"/>
      <c r="Z140" s="114"/>
    </row>
    <row r="141" spans="1:26">
      <c r="A141" s="43" t="s">
        <v>101</v>
      </c>
      <c r="B141" s="43"/>
      <c r="C141" s="43"/>
      <c r="D141" s="43"/>
      <c r="E141" s="240" t="s">
        <v>31</v>
      </c>
      <c r="F141" s="273" t="s">
        <v>916</v>
      </c>
      <c r="G141" s="825">
        <v>12112</v>
      </c>
      <c r="H141" s="275">
        <v>1000</v>
      </c>
      <c r="I141" s="238">
        <f t="shared" ref="I141:I147" si="6">+G141/H141</f>
        <v>12.112</v>
      </c>
      <c r="J141" s="239">
        <v>4000</v>
      </c>
      <c r="K141" s="924">
        <v>3</v>
      </c>
      <c r="L141" s="997"/>
      <c r="M141" s="945">
        <f t="shared" si="5"/>
        <v>0</v>
      </c>
      <c r="N141" s="114"/>
      <c r="O141" s="114"/>
      <c r="P141" s="114"/>
      <c r="Q141" s="114"/>
      <c r="R141" s="114"/>
      <c r="S141" s="114"/>
      <c r="T141" s="114"/>
      <c r="U141" s="114"/>
      <c r="V141" s="114"/>
      <c r="W141" s="114"/>
      <c r="X141" s="114"/>
      <c r="Y141" s="114"/>
      <c r="Z141" s="114"/>
    </row>
    <row r="142" spans="1:26">
      <c r="A142" s="43" t="s">
        <v>804</v>
      </c>
      <c r="B142" s="43"/>
      <c r="C142" s="43"/>
      <c r="D142" s="43"/>
      <c r="E142" s="240" t="s">
        <v>103</v>
      </c>
      <c r="F142" s="273" t="s">
        <v>1249</v>
      </c>
      <c r="G142" s="825">
        <v>12112</v>
      </c>
      <c r="H142" s="275">
        <v>2000</v>
      </c>
      <c r="I142" s="238">
        <f t="shared" si="6"/>
        <v>6.056</v>
      </c>
      <c r="J142" s="239">
        <v>4000</v>
      </c>
      <c r="K142" s="924">
        <v>3</v>
      </c>
      <c r="L142" s="997"/>
      <c r="M142" s="945">
        <f t="shared" si="5"/>
        <v>0</v>
      </c>
      <c r="N142" s="114"/>
      <c r="O142" s="114"/>
      <c r="P142" s="114"/>
      <c r="Q142" s="114"/>
      <c r="R142" s="114"/>
      <c r="S142" s="114"/>
      <c r="T142" s="114"/>
      <c r="U142" s="114"/>
      <c r="V142" s="114"/>
      <c r="W142" s="114"/>
      <c r="X142" s="114"/>
      <c r="Y142" s="114"/>
      <c r="Z142" s="114"/>
    </row>
    <row r="143" spans="1:26">
      <c r="A143" s="43" t="s">
        <v>104</v>
      </c>
      <c r="B143" s="43"/>
      <c r="C143" s="43"/>
      <c r="D143" s="43"/>
      <c r="E143" s="240" t="s">
        <v>85</v>
      </c>
      <c r="F143" s="273" t="s">
        <v>916</v>
      </c>
      <c r="G143" s="825">
        <v>12112</v>
      </c>
      <c r="H143" s="275">
        <v>2000</v>
      </c>
      <c r="I143" s="238">
        <f t="shared" si="6"/>
        <v>6.056</v>
      </c>
      <c r="J143" s="239">
        <v>4000</v>
      </c>
      <c r="K143" s="924">
        <v>3</v>
      </c>
      <c r="L143" s="997"/>
      <c r="M143" s="945">
        <f t="shared" si="5"/>
        <v>0</v>
      </c>
      <c r="N143" s="114"/>
      <c r="O143" s="114"/>
      <c r="P143" s="114"/>
      <c r="Q143" s="114"/>
      <c r="R143" s="114"/>
      <c r="S143" s="114"/>
      <c r="T143" s="114"/>
      <c r="U143" s="114"/>
      <c r="V143" s="114"/>
      <c r="W143" s="114"/>
      <c r="X143" s="114"/>
      <c r="Y143" s="114"/>
      <c r="Z143" s="114"/>
    </row>
    <row r="144" spans="1:26">
      <c r="A144" s="43" t="s">
        <v>105</v>
      </c>
      <c r="B144" s="43"/>
      <c r="C144" s="43"/>
      <c r="D144" s="43"/>
      <c r="E144" s="240" t="s">
        <v>87</v>
      </c>
      <c r="F144" s="273" t="s">
        <v>916</v>
      </c>
      <c r="G144" s="825">
        <v>12112</v>
      </c>
      <c r="H144" s="275">
        <v>2000</v>
      </c>
      <c r="I144" s="238">
        <f t="shared" si="6"/>
        <v>6.056</v>
      </c>
      <c r="J144" s="239">
        <v>8000</v>
      </c>
      <c r="K144" s="924">
        <v>2</v>
      </c>
      <c r="L144" s="997"/>
      <c r="M144" s="945">
        <f t="shared" si="5"/>
        <v>0</v>
      </c>
      <c r="N144" s="114"/>
      <c r="O144" s="114"/>
      <c r="P144" s="114"/>
      <c r="Q144" s="114"/>
      <c r="R144" s="114"/>
      <c r="S144" s="114"/>
      <c r="T144" s="114"/>
      <c r="U144" s="114"/>
      <c r="V144" s="114"/>
      <c r="W144" s="114"/>
      <c r="X144" s="114"/>
      <c r="Y144" s="114"/>
      <c r="Z144" s="114"/>
    </row>
    <row r="145" spans="1:26">
      <c r="A145" s="43" t="s">
        <v>32</v>
      </c>
      <c r="B145" s="54"/>
      <c r="C145" s="43"/>
      <c r="D145" s="43"/>
      <c r="E145" s="240" t="s">
        <v>33</v>
      </c>
      <c r="F145" s="273" t="s">
        <v>916</v>
      </c>
      <c r="G145" s="825">
        <v>12112</v>
      </c>
      <c r="H145" s="275">
        <v>10000</v>
      </c>
      <c r="I145" s="238">
        <f t="shared" si="6"/>
        <v>1.2112000000000001</v>
      </c>
      <c r="J145" s="239">
        <v>40000</v>
      </c>
      <c r="K145" s="924">
        <v>1</v>
      </c>
      <c r="L145" s="997"/>
      <c r="M145" s="945">
        <f t="shared" si="5"/>
        <v>0</v>
      </c>
      <c r="N145" s="114"/>
      <c r="O145" s="114"/>
      <c r="P145" s="114"/>
      <c r="Q145" s="114"/>
      <c r="R145" s="114"/>
      <c r="S145" s="114"/>
      <c r="T145" s="114"/>
      <c r="U145" s="114"/>
      <c r="V145" s="114"/>
      <c r="W145" s="114"/>
      <c r="X145" s="114"/>
      <c r="Y145" s="114"/>
      <c r="Z145" s="114"/>
    </row>
    <row r="146" spans="1:26">
      <c r="A146" s="43" t="s">
        <v>106</v>
      </c>
      <c r="B146" s="43"/>
      <c r="C146" s="43"/>
      <c r="D146" s="43"/>
      <c r="E146" s="240" t="s">
        <v>107</v>
      </c>
      <c r="F146" s="273" t="s">
        <v>916</v>
      </c>
      <c r="G146" s="825">
        <v>12112</v>
      </c>
      <c r="H146" s="275">
        <v>10000</v>
      </c>
      <c r="I146" s="238">
        <f t="shared" si="6"/>
        <v>1.2112000000000001</v>
      </c>
      <c r="J146" s="275">
        <v>40000</v>
      </c>
      <c r="K146" s="924">
        <v>1</v>
      </c>
      <c r="L146" s="997"/>
      <c r="M146" s="945">
        <f t="shared" si="5"/>
        <v>0</v>
      </c>
      <c r="N146" s="114"/>
      <c r="O146" s="114"/>
      <c r="P146" s="114"/>
      <c r="Q146" s="114"/>
      <c r="R146" s="114"/>
      <c r="S146" s="114"/>
      <c r="T146" s="114"/>
      <c r="U146" s="114"/>
      <c r="V146" s="114"/>
      <c r="W146" s="114"/>
      <c r="X146" s="114"/>
      <c r="Y146" s="114"/>
      <c r="Z146" s="114"/>
    </row>
    <row r="147" spans="1:26">
      <c r="A147" s="43" t="s">
        <v>108</v>
      </c>
      <c r="B147" s="43"/>
      <c r="C147" s="43"/>
      <c r="D147" s="43"/>
      <c r="E147" s="240" t="s">
        <v>109</v>
      </c>
      <c r="F147" s="273" t="s">
        <v>916</v>
      </c>
      <c r="G147" s="825">
        <v>12112</v>
      </c>
      <c r="H147" s="275">
        <v>20000</v>
      </c>
      <c r="I147" s="238">
        <f t="shared" si="6"/>
        <v>0.60560000000000003</v>
      </c>
      <c r="J147" s="239">
        <v>80000</v>
      </c>
      <c r="K147" s="924">
        <v>1</v>
      </c>
      <c r="L147" s="997"/>
      <c r="M147" s="945">
        <f t="shared" si="5"/>
        <v>0</v>
      </c>
      <c r="N147" s="114"/>
      <c r="O147" s="114"/>
      <c r="P147" s="114"/>
      <c r="Q147" s="114"/>
      <c r="R147" s="114"/>
      <c r="S147" s="114"/>
      <c r="T147" s="114"/>
      <c r="U147" s="114"/>
      <c r="V147" s="114"/>
      <c r="W147" s="114"/>
      <c r="X147" s="114"/>
      <c r="Y147" s="114"/>
      <c r="Z147" s="114"/>
    </row>
    <row r="148" spans="1:26">
      <c r="A148" s="118"/>
      <c r="B148" s="118"/>
      <c r="C148" s="118"/>
      <c r="D148" s="118"/>
      <c r="E148" s="231" t="s">
        <v>110</v>
      </c>
      <c r="F148" s="244"/>
      <c r="H148" s="243"/>
      <c r="I148" s="827"/>
      <c r="J148" s="243"/>
      <c r="L148" s="1070"/>
      <c r="M148" s="145"/>
      <c r="N148" s="114"/>
      <c r="O148" s="114"/>
      <c r="P148" s="114"/>
      <c r="Q148" s="114"/>
      <c r="R148" s="114"/>
      <c r="S148" s="114"/>
      <c r="T148" s="114"/>
      <c r="U148" s="114"/>
      <c r="V148" s="114"/>
      <c r="W148" s="114"/>
      <c r="X148" s="114"/>
      <c r="Y148" s="114"/>
      <c r="Z148" s="114"/>
    </row>
    <row r="149" spans="1:26">
      <c r="A149" s="21"/>
      <c r="B149" s="13"/>
      <c r="C149" s="13"/>
      <c r="D149" s="13"/>
      <c r="E149" s="29"/>
      <c r="F149" s="256"/>
      <c r="H149" s="195"/>
      <c r="I149" s="827"/>
      <c r="J149" s="195"/>
      <c r="L149" s="1070"/>
      <c r="M149" s="145"/>
      <c r="N149" s="114"/>
      <c r="O149" s="114"/>
      <c r="P149" s="114"/>
      <c r="Q149" s="114"/>
      <c r="R149" s="114"/>
      <c r="S149" s="114"/>
      <c r="T149" s="114"/>
      <c r="U149" s="114"/>
      <c r="V149" s="114"/>
      <c r="W149" s="114"/>
      <c r="X149" s="114"/>
      <c r="Y149" s="114"/>
      <c r="Z149" s="114"/>
    </row>
    <row r="150" spans="1:26">
      <c r="A150" s="21" t="s">
        <v>111</v>
      </c>
      <c r="B150" s="13"/>
      <c r="C150" s="13"/>
      <c r="D150" s="13"/>
      <c r="E150" s="29"/>
      <c r="F150" s="35"/>
      <c r="G150" s="811"/>
      <c r="H150" s="39"/>
      <c r="I150" s="813"/>
      <c r="J150" s="39"/>
      <c r="K150" s="922"/>
      <c r="L150" s="1070"/>
      <c r="M150" s="145"/>
      <c r="N150" s="114"/>
      <c r="O150" s="114"/>
      <c r="P150" s="114"/>
      <c r="Q150" s="114"/>
      <c r="R150" s="114"/>
      <c r="S150" s="114"/>
      <c r="T150" s="114"/>
      <c r="U150" s="114"/>
      <c r="V150" s="114"/>
      <c r="W150" s="114"/>
      <c r="X150" s="114"/>
      <c r="Y150" s="114"/>
      <c r="Z150" s="114"/>
    </row>
    <row r="151" spans="1:26">
      <c r="A151" s="43" t="s">
        <v>101</v>
      </c>
      <c r="B151" s="43"/>
      <c r="C151" s="43"/>
      <c r="D151" s="43"/>
      <c r="E151" s="240" t="s">
        <v>762</v>
      </c>
      <c r="F151" s="273" t="s">
        <v>920</v>
      </c>
      <c r="G151" s="825">
        <v>41616</v>
      </c>
      <c r="H151" s="275">
        <v>4000</v>
      </c>
      <c r="I151" s="238">
        <f>+G151/H151</f>
        <v>10.404</v>
      </c>
      <c r="J151" s="239">
        <v>16000</v>
      </c>
      <c r="K151" s="924">
        <v>3</v>
      </c>
      <c r="L151" s="997"/>
      <c r="M151" s="945">
        <f>+K151*L151</f>
        <v>0</v>
      </c>
      <c r="N151" s="114"/>
      <c r="O151" s="114"/>
      <c r="P151" s="114"/>
      <c r="Q151" s="114"/>
      <c r="R151" s="114"/>
      <c r="S151" s="114"/>
      <c r="T151" s="114"/>
      <c r="U151" s="114"/>
      <c r="V151" s="114"/>
      <c r="W151" s="114"/>
      <c r="X151" s="114"/>
      <c r="Y151" s="114"/>
      <c r="Z151" s="114"/>
    </row>
    <row r="152" spans="1:26">
      <c r="A152" s="43" t="s">
        <v>32</v>
      </c>
      <c r="B152" s="43"/>
      <c r="C152" s="43"/>
      <c r="D152" s="43"/>
      <c r="E152" s="240" t="s">
        <v>33</v>
      </c>
      <c r="F152" s="273" t="s">
        <v>920</v>
      </c>
      <c r="G152" s="825">
        <v>41616</v>
      </c>
      <c r="H152" s="275">
        <v>4000</v>
      </c>
      <c r="I152" s="238">
        <f>+G152/H152</f>
        <v>10.404</v>
      </c>
      <c r="J152" s="239">
        <v>16000</v>
      </c>
      <c r="K152" s="924">
        <v>3</v>
      </c>
      <c r="L152" s="997"/>
      <c r="M152" s="945">
        <f>+K152*L152</f>
        <v>0</v>
      </c>
      <c r="N152" s="114"/>
      <c r="O152" s="114"/>
      <c r="P152" s="114"/>
      <c r="Q152" s="114"/>
      <c r="R152" s="114"/>
      <c r="S152" s="114"/>
      <c r="T152" s="114"/>
      <c r="U152" s="114"/>
      <c r="V152" s="114"/>
      <c r="W152" s="114"/>
      <c r="X152" s="114"/>
      <c r="Y152" s="114"/>
      <c r="Z152" s="114"/>
    </row>
    <row r="153" spans="1:26">
      <c r="A153" s="13"/>
      <c r="B153" s="13"/>
      <c r="C153" s="13"/>
      <c r="D153" s="13"/>
      <c r="E153" s="231" t="s">
        <v>110</v>
      </c>
      <c r="F153" s="256"/>
      <c r="G153" s="826"/>
      <c r="H153" s="38"/>
      <c r="I153" s="568"/>
      <c r="J153" s="249"/>
      <c r="K153" s="866"/>
      <c r="L153" s="1070"/>
      <c r="M153" s="145"/>
      <c r="N153" s="114"/>
      <c r="O153" s="114"/>
      <c r="P153" s="114"/>
      <c r="Q153" s="114"/>
      <c r="R153" s="114"/>
      <c r="S153" s="114"/>
      <c r="T153" s="114"/>
      <c r="U153" s="114"/>
      <c r="V153" s="114"/>
      <c r="W153" s="114"/>
      <c r="X153" s="114"/>
      <c r="Y153" s="114"/>
      <c r="Z153" s="114"/>
    </row>
    <row r="154" spans="1:26">
      <c r="A154" s="13"/>
      <c r="B154" s="13"/>
      <c r="C154" s="13"/>
      <c r="D154" s="13"/>
      <c r="E154" s="202"/>
      <c r="F154" s="256"/>
      <c r="G154" s="826"/>
      <c r="H154" s="38"/>
      <c r="I154" s="568"/>
      <c r="J154" s="249"/>
      <c r="K154" s="866"/>
      <c r="L154" s="1070"/>
      <c r="M154" s="145"/>
      <c r="N154" s="114"/>
      <c r="O154" s="114"/>
      <c r="P154" s="114"/>
      <c r="Q154" s="114"/>
      <c r="R154" s="114"/>
      <c r="S154" s="114"/>
      <c r="T154" s="114"/>
      <c r="U154" s="114"/>
      <c r="V154" s="114"/>
      <c r="W154" s="114"/>
      <c r="X154" s="114"/>
      <c r="Y154" s="114"/>
      <c r="Z154" s="114"/>
    </row>
    <row r="155" spans="1:26">
      <c r="A155" s="21" t="s">
        <v>112</v>
      </c>
      <c r="B155" s="13"/>
      <c r="C155" s="13"/>
      <c r="D155" s="13"/>
      <c r="E155" s="29"/>
      <c r="F155" s="35"/>
      <c r="G155" s="811"/>
      <c r="H155" s="39"/>
      <c r="I155" s="813"/>
      <c r="J155" s="39"/>
      <c r="K155" s="922"/>
      <c r="L155" s="1070"/>
      <c r="M155" s="145"/>
      <c r="N155" s="114"/>
      <c r="O155" s="114"/>
      <c r="P155" s="114"/>
      <c r="Q155" s="114"/>
      <c r="R155" s="114"/>
      <c r="S155" s="114"/>
      <c r="T155" s="114"/>
      <c r="U155" s="114"/>
      <c r="V155" s="114"/>
      <c r="W155" s="114"/>
      <c r="X155" s="114"/>
      <c r="Y155" s="114"/>
      <c r="Z155" s="114"/>
    </row>
    <row r="156" spans="1:26">
      <c r="A156" s="43" t="s">
        <v>803</v>
      </c>
      <c r="B156" s="43"/>
      <c r="C156" s="43"/>
      <c r="D156" s="43"/>
      <c r="E156" s="240" t="s">
        <v>31</v>
      </c>
      <c r="F156" s="236" t="s">
        <v>906</v>
      </c>
      <c r="G156" s="825">
        <v>41616</v>
      </c>
      <c r="H156" s="239">
        <v>4000</v>
      </c>
      <c r="I156" s="238">
        <f>+G156/H156</f>
        <v>10.404</v>
      </c>
      <c r="J156" s="239">
        <v>16000</v>
      </c>
      <c r="K156" s="924">
        <v>3</v>
      </c>
      <c r="L156" s="997"/>
      <c r="M156" s="945">
        <f>+K156*L156</f>
        <v>0</v>
      </c>
      <c r="N156" s="114"/>
      <c r="O156" s="114"/>
      <c r="P156" s="114"/>
      <c r="Q156" s="114"/>
      <c r="R156" s="114"/>
      <c r="S156" s="114"/>
      <c r="T156" s="114"/>
      <c r="U156" s="114"/>
      <c r="V156" s="114"/>
      <c r="W156" s="114"/>
      <c r="X156" s="114"/>
      <c r="Y156" s="114"/>
      <c r="Z156" s="114"/>
    </row>
    <row r="157" spans="1:26">
      <c r="A157" s="43" t="s">
        <v>34</v>
      </c>
      <c r="B157" s="43"/>
      <c r="C157" s="43"/>
      <c r="D157" s="43"/>
      <c r="E157" s="240" t="s">
        <v>16</v>
      </c>
      <c r="F157" s="236" t="s">
        <v>906</v>
      </c>
      <c r="G157" s="825">
        <v>41616</v>
      </c>
      <c r="H157" s="239">
        <v>200</v>
      </c>
      <c r="I157" s="238">
        <f>+G157/H157</f>
        <v>208.08</v>
      </c>
      <c r="J157" s="239">
        <v>800</v>
      </c>
      <c r="K157" s="924">
        <v>52</v>
      </c>
      <c r="L157" s="997"/>
      <c r="M157" s="945">
        <f>+K157*L157</f>
        <v>0</v>
      </c>
      <c r="N157" s="114"/>
      <c r="O157" s="114"/>
      <c r="P157" s="114"/>
      <c r="Q157" s="114"/>
      <c r="R157" s="114"/>
      <c r="S157" s="114"/>
      <c r="T157" s="114"/>
      <c r="U157" s="114"/>
      <c r="V157" s="114"/>
      <c r="W157" s="114"/>
      <c r="X157" s="114"/>
      <c r="Y157" s="114"/>
      <c r="Z157" s="114"/>
    </row>
    <row r="158" spans="1:26" ht="15.6">
      <c r="A158" s="43" t="s">
        <v>1094</v>
      </c>
      <c r="B158" s="43"/>
      <c r="C158" s="43"/>
      <c r="D158" s="43"/>
      <c r="E158" s="240" t="s">
        <v>19</v>
      </c>
      <c r="F158" s="236" t="s">
        <v>906</v>
      </c>
      <c r="G158" s="825">
        <v>41616</v>
      </c>
      <c r="H158" s="239">
        <v>400</v>
      </c>
      <c r="I158" s="238">
        <f>+G158/H158</f>
        <v>104.04</v>
      </c>
      <c r="J158" s="239">
        <v>1600</v>
      </c>
      <c r="K158" s="924">
        <v>26</v>
      </c>
      <c r="L158" s="997"/>
      <c r="M158" s="945">
        <f>+K158*L158</f>
        <v>0</v>
      </c>
      <c r="N158" s="114"/>
      <c r="O158" s="114"/>
      <c r="P158" s="114"/>
      <c r="Q158" s="114"/>
      <c r="R158" s="114"/>
      <c r="S158" s="114"/>
      <c r="T158" s="114"/>
      <c r="U158" s="114"/>
      <c r="V158" s="114"/>
      <c r="W158" s="114"/>
      <c r="X158" s="114"/>
      <c r="Y158" s="114"/>
      <c r="Z158" s="114"/>
    </row>
    <row r="159" spans="1:26" ht="15.6">
      <c r="A159" s="43" t="s">
        <v>1100</v>
      </c>
      <c r="B159" s="43"/>
      <c r="C159" s="43"/>
      <c r="D159" s="43"/>
      <c r="E159" s="240" t="s">
        <v>19</v>
      </c>
      <c r="F159" s="236" t="s">
        <v>906</v>
      </c>
      <c r="G159" s="825">
        <v>41616</v>
      </c>
      <c r="H159" s="239">
        <v>1000</v>
      </c>
      <c r="I159" s="238">
        <f>+G159/H159</f>
        <v>41.616</v>
      </c>
      <c r="J159" s="239">
        <v>4000</v>
      </c>
      <c r="K159" s="924">
        <v>10</v>
      </c>
      <c r="L159" s="997"/>
      <c r="M159" s="945">
        <f>+K159*L159</f>
        <v>0</v>
      </c>
      <c r="N159" s="114"/>
      <c r="O159" s="114"/>
      <c r="P159" s="114"/>
      <c r="Q159" s="114"/>
      <c r="R159" s="114"/>
      <c r="S159" s="114"/>
      <c r="T159" s="114"/>
      <c r="U159" s="114"/>
      <c r="V159" s="114"/>
      <c r="W159" s="114"/>
      <c r="X159" s="114"/>
      <c r="Y159" s="114"/>
      <c r="Z159" s="114"/>
    </row>
    <row r="160" spans="1:26">
      <c r="A160" s="118"/>
      <c r="B160" s="118"/>
      <c r="C160" s="118"/>
      <c r="D160" s="118"/>
      <c r="E160" s="231" t="s">
        <v>110</v>
      </c>
      <c r="F160" s="244"/>
      <c r="H160" s="243"/>
      <c r="I160" s="827"/>
      <c r="J160" s="243"/>
      <c r="K160" s="866"/>
      <c r="L160" s="1070"/>
      <c r="M160" s="145"/>
      <c r="N160" s="114"/>
      <c r="O160" s="114"/>
      <c r="P160" s="114"/>
      <c r="Q160" s="114"/>
      <c r="R160" s="114"/>
      <c r="S160" s="114"/>
      <c r="T160" s="114"/>
      <c r="U160" s="114"/>
      <c r="V160" s="114"/>
      <c r="W160" s="114"/>
      <c r="X160" s="114"/>
      <c r="Y160" s="114"/>
      <c r="Z160" s="114"/>
    </row>
    <row r="161" spans="1:26">
      <c r="A161" s="13"/>
      <c r="B161" s="13"/>
      <c r="C161" s="13"/>
      <c r="D161" s="13"/>
      <c r="E161" s="202"/>
      <c r="F161" s="256"/>
      <c r="G161" s="764"/>
      <c r="H161" s="249"/>
      <c r="I161" s="568"/>
      <c r="J161" s="249"/>
      <c r="K161" s="866"/>
      <c r="L161" s="1070"/>
      <c r="M161" s="145"/>
      <c r="N161" s="114"/>
      <c r="O161" s="114"/>
      <c r="P161" s="114"/>
      <c r="Q161" s="114"/>
      <c r="R161" s="114"/>
      <c r="S161" s="114"/>
      <c r="T161" s="114"/>
      <c r="U161" s="114"/>
      <c r="V161" s="114"/>
      <c r="W161" s="114"/>
      <c r="X161" s="114"/>
      <c r="Y161" s="114"/>
      <c r="Z161" s="114"/>
    </row>
    <row r="162" spans="1:26">
      <c r="A162" s="21" t="s">
        <v>776</v>
      </c>
      <c r="B162" s="13"/>
      <c r="C162" s="13"/>
      <c r="D162" s="13"/>
      <c r="E162" s="29"/>
      <c r="F162" s="35"/>
      <c r="G162" s="811"/>
      <c r="H162" s="39"/>
      <c r="I162" s="813"/>
      <c r="J162" s="39"/>
      <c r="K162" s="922"/>
      <c r="L162" s="1070"/>
      <c r="M162" s="145"/>
      <c r="N162" s="114"/>
      <c r="O162" s="114"/>
      <c r="P162" s="114"/>
      <c r="Q162" s="114"/>
      <c r="R162" s="114"/>
      <c r="S162" s="114"/>
      <c r="T162" s="114"/>
      <c r="U162" s="114"/>
      <c r="V162" s="114"/>
      <c r="W162" s="114"/>
      <c r="X162" s="114"/>
      <c r="Y162" s="114"/>
      <c r="Z162" s="114"/>
    </row>
    <row r="163" spans="1:26">
      <c r="A163" s="21" t="s">
        <v>113</v>
      </c>
      <c r="B163" s="13"/>
      <c r="C163" s="13"/>
      <c r="D163" s="13"/>
      <c r="E163" s="29"/>
      <c r="F163" s="35"/>
      <c r="G163" s="811"/>
      <c r="H163" s="39"/>
      <c r="I163" s="813"/>
      <c r="J163" s="39"/>
      <c r="K163" s="922"/>
      <c r="L163" s="1070"/>
      <c r="M163" s="145"/>
      <c r="N163" s="114"/>
      <c r="O163" s="114"/>
      <c r="P163" s="114"/>
      <c r="Q163" s="114"/>
      <c r="R163" s="114"/>
      <c r="S163" s="114"/>
      <c r="T163" s="114"/>
      <c r="U163" s="114"/>
      <c r="V163" s="114"/>
      <c r="W163" s="114"/>
      <c r="X163" s="114"/>
      <c r="Y163" s="114"/>
      <c r="Z163" s="114"/>
    </row>
    <row r="164" spans="1:26">
      <c r="A164" s="13" t="s">
        <v>101</v>
      </c>
      <c r="B164" s="13"/>
      <c r="C164" s="13"/>
      <c r="D164" s="13"/>
      <c r="E164" s="206" t="s">
        <v>31</v>
      </c>
      <c r="F164" s="207" t="s">
        <v>906</v>
      </c>
      <c r="G164" s="817">
        <v>232</v>
      </c>
      <c r="H164" s="209">
        <v>4000</v>
      </c>
      <c r="I164" s="238">
        <v>1</v>
      </c>
      <c r="J164" s="209">
        <v>16000</v>
      </c>
      <c r="K164" s="924">
        <v>1</v>
      </c>
      <c r="L164" s="997"/>
      <c r="M164" s="945">
        <f>+K164*L164</f>
        <v>0</v>
      </c>
      <c r="N164" s="114"/>
      <c r="O164" s="114"/>
      <c r="P164" s="114"/>
      <c r="Q164" s="114"/>
      <c r="R164" s="114"/>
      <c r="S164" s="114"/>
      <c r="T164" s="114"/>
      <c r="U164" s="114"/>
      <c r="V164" s="114"/>
      <c r="W164" s="114"/>
      <c r="X164" s="114"/>
      <c r="Y164" s="114"/>
      <c r="Z164" s="114"/>
    </row>
    <row r="165" spans="1:26">
      <c r="A165" s="13"/>
      <c r="B165" s="13"/>
      <c r="C165" s="13"/>
      <c r="D165" s="13"/>
      <c r="E165" s="29"/>
      <c r="F165" s="256"/>
      <c r="G165" s="764"/>
      <c r="H165" s="249"/>
      <c r="I165" s="568"/>
      <c r="J165" s="249"/>
      <c r="K165" s="866"/>
      <c r="L165" s="1070"/>
      <c r="M165" s="145"/>
      <c r="N165" s="114"/>
      <c r="O165" s="114"/>
      <c r="P165" s="114"/>
      <c r="Q165" s="114"/>
      <c r="R165" s="114"/>
      <c r="S165" s="114"/>
      <c r="T165" s="114"/>
      <c r="U165" s="114"/>
      <c r="V165" s="114"/>
      <c r="W165" s="114"/>
      <c r="X165" s="114"/>
      <c r="Y165" s="114"/>
      <c r="Z165" s="114"/>
    </row>
    <row r="166" spans="1:26">
      <c r="A166" s="21" t="s">
        <v>655</v>
      </c>
      <c r="B166" s="13"/>
      <c r="C166" s="13"/>
      <c r="D166" s="13"/>
      <c r="E166" s="29"/>
      <c r="F166" s="35"/>
      <c r="G166" s="811"/>
      <c r="H166" s="39"/>
      <c r="I166" s="813"/>
      <c r="J166" s="39"/>
      <c r="K166" s="922"/>
      <c r="L166" s="1070"/>
      <c r="M166" s="145"/>
      <c r="N166" s="114"/>
      <c r="O166" s="114"/>
      <c r="P166" s="114"/>
      <c r="Q166" s="114"/>
      <c r="R166" s="114"/>
      <c r="S166" s="114"/>
      <c r="T166" s="114"/>
      <c r="U166" s="114"/>
      <c r="V166" s="114"/>
      <c r="W166" s="114"/>
      <c r="X166" s="114"/>
      <c r="Y166" s="114"/>
      <c r="Z166" s="114"/>
    </row>
    <row r="167" spans="1:26">
      <c r="A167" s="13" t="s">
        <v>114</v>
      </c>
      <c r="B167" s="13"/>
      <c r="C167" s="13"/>
      <c r="D167" s="48"/>
      <c r="E167" s="210" t="s">
        <v>654</v>
      </c>
      <c r="F167" s="207" t="s">
        <v>906</v>
      </c>
      <c r="G167" s="817">
        <v>232</v>
      </c>
      <c r="H167" s="209">
        <v>8000</v>
      </c>
      <c r="I167" s="238">
        <v>1</v>
      </c>
      <c r="J167" s="209">
        <v>20000</v>
      </c>
      <c r="K167" s="924">
        <v>1</v>
      </c>
      <c r="L167" s="997"/>
      <c r="M167" s="945">
        <f>+K167*L167</f>
        <v>0</v>
      </c>
      <c r="N167" s="114"/>
      <c r="O167" s="114"/>
      <c r="P167" s="114"/>
      <c r="Q167" s="114"/>
      <c r="R167" s="114"/>
      <c r="S167" s="114"/>
      <c r="T167" s="114"/>
      <c r="U167" s="114"/>
      <c r="V167" s="114"/>
      <c r="W167" s="114"/>
      <c r="X167" s="114"/>
      <c r="Y167" s="114"/>
      <c r="Z167" s="114"/>
    </row>
    <row r="168" spans="1:26">
      <c r="A168" s="13"/>
      <c r="B168" s="13"/>
      <c r="C168" s="13"/>
      <c r="D168" s="13"/>
      <c r="E168" s="29"/>
      <c r="F168" s="256"/>
      <c r="G168" s="764"/>
      <c r="H168" s="249"/>
      <c r="I168" s="568"/>
      <c r="J168" s="249"/>
      <c r="K168" s="866"/>
      <c r="L168" s="1070"/>
      <c r="M168" s="145"/>
      <c r="N168" s="114"/>
      <c r="O168" s="114"/>
      <c r="P168" s="114"/>
      <c r="Q168" s="114"/>
      <c r="R168" s="114"/>
      <c r="S168" s="114"/>
      <c r="T168" s="114"/>
      <c r="U168" s="114"/>
      <c r="V168" s="114"/>
      <c r="W168" s="114"/>
      <c r="X168" s="114"/>
      <c r="Y168" s="114"/>
      <c r="Z168" s="114"/>
    </row>
    <row r="169" spans="1:26">
      <c r="A169" s="21" t="s">
        <v>115</v>
      </c>
      <c r="B169" s="13"/>
      <c r="C169" s="13"/>
      <c r="D169" s="13"/>
      <c r="E169" s="29"/>
      <c r="F169" s="35"/>
      <c r="G169" s="811"/>
      <c r="H169" s="39"/>
      <c r="I169" s="813"/>
      <c r="J169" s="39"/>
      <c r="K169" s="922"/>
      <c r="L169" s="1070"/>
      <c r="M169" s="145"/>
      <c r="N169" s="114"/>
      <c r="O169" s="114"/>
      <c r="P169" s="114"/>
      <c r="Q169" s="114"/>
      <c r="R169" s="114"/>
      <c r="S169" s="114"/>
      <c r="T169" s="114"/>
      <c r="U169" s="114"/>
      <c r="V169" s="114"/>
      <c r="W169" s="114"/>
      <c r="X169" s="114"/>
      <c r="Y169" s="114"/>
      <c r="Z169" s="114"/>
    </row>
    <row r="170" spans="1:26">
      <c r="A170" s="13" t="s">
        <v>116</v>
      </c>
      <c r="B170" s="13"/>
      <c r="C170" s="13"/>
      <c r="D170" s="13"/>
      <c r="E170" s="210" t="s">
        <v>654</v>
      </c>
      <c r="F170" s="207" t="s">
        <v>906</v>
      </c>
      <c r="G170" s="817"/>
      <c r="H170" s="209">
        <v>8000</v>
      </c>
      <c r="I170" s="238">
        <v>1</v>
      </c>
      <c r="J170" s="209">
        <v>20000</v>
      </c>
      <c r="K170" s="924">
        <v>1</v>
      </c>
      <c r="L170" s="997"/>
      <c r="M170" s="945">
        <f>+K170*L170</f>
        <v>0</v>
      </c>
      <c r="N170" s="114"/>
      <c r="O170" s="114"/>
      <c r="P170" s="114"/>
      <c r="Q170" s="114"/>
      <c r="R170" s="114"/>
      <c r="S170" s="114"/>
      <c r="T170" s="114"/>
      <c r="U170" s="114"/>
      <c r="V170" s="114"/>
      <c r="W170" s="114"/>
      <c r="X170" s="114"/>
      <c r="Y170" s="114"/>
      <c r="Z170" s="114"/>
    </row>
    <row r="171" spans="1:26">
      <c r="A171" s="13" t="s">
        <v>117</v>
      </c>
      <c r="B171" s="13"/>
      <c r="C171" s="13"/>
      <c r="D171" s="13"/>
      <c r="E171" s="210" t="s">
        <v>654</v>
      </c>
      <c r="F171" s="207" t="s">
        <v>906</v>
      </c>
      <c r="G171" s="817"/>
      <c r="H171" s="209">
        <v>4000</v>
      </c>
      <c r="I171" s="238">
        <v>1</v>
      </c>
      <c r="J171" s="209">
        <v>20000</v>
      </c>
      <c r="K171" s="924">
        <v>1</v>
      </c>
      <c r="L171" s="997"/>
      <c r="M171" s="945">
        <f>+K171*L171</f>
        <v>0</v>
      </c>
      <c r="N171" s="114"/>
      <c r="O171" s="114"/>
      <c r="P171" s="114"/>
      <c r="Q171" s="114"/>
      <c r="R171" s="114"/>
      <c r="S171" s="114"/>
      <c r="T171" s="114"/>
      <c r="U171" s="114"/>
      <c r="V171" s="114"/>
      <c r="W171" s="114"/>
      <c r="X171" s="114"/>
      <c r="Y171" s="114"/>
      <c r="Z171" s="114"/>
    </row>
    <row r="172" spans="1:26">
      <c r="A172" s="13" t="s">
        <v>118</v>
      </c>
      <c r="B172" s="13"/>
      <c r="C172" s="13"/>
      <c r="D172" s="13"/>
      <c r="E172" s="210" t="s">
        <v>654</v>
      </c>
      <c r="F172" s="207" t="s">
        <v>906</v>
      </c>
      <c r="G172" s="817"/>
      <c r="H172" s="209">
        <v>40000</v>
      </c>
      <c r="I172" s="238">
        <v>1</v>
      </c>
      <c r="J172" s="209">
        <v>20000</v>
      </c>
      <c r="K172" s="924">
        <v>1</v>
      </c>
      <c r="L172" s="997"/>
      <c r="M172" s="945">
        <f>+K172*L172</f>
        <v>0</v>
      </c>
      <c r="N172" s="114"/>
      <c r="O172" s="114"/>
      <c r="P172" s="114"/>
      <c r="Q172" s="114"/>
      <c r="R172" s="114"/>
      <c r="S172" s="114"/>
      <c r="T172" s="114"/>
      <c r="U172" s="114"/>
      <c r="V172" s="114"/>
      <c r="W172" s="114"/>
      <c r="X172" s="114"/>
      <c r="Y172" s="114"/>
      <c r="Z172" s="114"/>
    </row>
    <row r="173" spans="1:26">
      <c r="A173" s="13"/>
      <c r="B173" s="13"/>
      <c r="C173" s="13"/>
      <c r="D173" s="13"/>
      <c r="E173" s="544"/>
      <c r="F173" s="256"/>
      <c r="G173" s="764"/>
      <c r="H173" s="249"/>
      <c r="I173" s="568"/>
      <c r="J173" s="249"/>
      <c r="K173" s="866"/>
      <c r="L173" s="1070"/>
      <c r="M173" s="145"/>
      <c r="N173" s="114"/>
      <c r="O173" s="114"/>
      <c r="P173" s="114"/>
      <c r="Q173" s="114"/>
      <c r="R173" s="114"/>
      <c r="S173" s="114"/>
      <c r="T173" s="114"/>
      <c r="U173" s="114"/>
      <c r="V173" s="114"/>
      <c r="W173" s="114"/>
      <c r="X173" s="114"/>
      <c r="Y173" s="114"/>
      <c r="Z173" s="114"/>
    </row>
    <row r="174" spans="1:26">
      <c r="A174" s="21" t="s">
        <v>119</v>
      </c>
      <c r="B174" s="13"/>
      <c r="C174" s="13"/>
      <c r="D174" s="13"/>
      <c r="E174" s="544"/>
      <c r="F174" s="35"/>
      <c r="G174" s="811"/>
      <c r="H174" s="39"/>
      <c r="I174" s="813"/>
      <c r="J174" s="39"/>
      <c r="K174" s="922"/>
      <c r="L174" s="1070"/>
      <c r="M174" s="145"/>
      <c r="N174" s="114"/>
      <c r="O174" s="114"/>
      <c r="P174" s="114"/>
      <c r="Q174" s="114"/>
      <c r="R174" s="114"/>
      <c r="S174" s="114"/>
      <c r="T174" s="114"/>
      <c r="U174" s="114"/>
      <c r="V174" s="114"/>
      <c r="W174" s="114"/>
      <c r="X174" s="114"/>
      <c r="Y174" s="114"/>
      <c r="Z174" s="114"/>
    </row>
    <row r="175" spans="1:26">
      <c r="A175" s="43" t="s">
        <v>120</v>
      </c>
      <c r="B175" s="43"/>
      <c r="C175" s="43"/>
      <c r="D175" s="43"/>
      <c r="E175" s="241" t="s">
        <v>654</v>
      </c>
      <c r="F175" s="236" t="s">
        <v>906</v>
      </c>
      <c r="G175" s="817">
        <v>232</v>
      </c>
      <c r="H175" s="239">
        <v>100</v>
      </c>
      <c r="I175" s="238">
        <v>1</v>
      </c>
      <c r="J175" s="239">
        <v>400</v>
      </c>
      <c r="K175" s="924">
        <v>1</v>
      </c>
      <c r="L175" s="997"/>
      <c r="M175" s="945">
        <f>+K175*L175</f>
        <v>0</v>
      </c>
      <c r="N175" s="114"/>
      <c r="O175" s="114"/>
      <c r="P175" s="114"/>
      <c r="Q175" s="114"/>
      <c r="R175" s="114"/>
      <c r="S175" s="114"/>
      <c r="T175" s="114"/>
      <c r="U175" s="114"/>
      <c r="V175" s="114"/>
      <c r="W175" s="114"/>
      <c r="X175" s="114"/>
      <c r="Y175" s="114"/>
      <c r="Z175" s="114"/>
    </row>
    <row r="176" spans="1:26">
      <c r="A176" s="43"/>
      <c r="B176" s="43"/>
      <c r="C176" s="43"/>
      <c r="D176" s="43"/>
      <c r="E176" s="202" t="s">
        <v>1101</v>
      </c>
      <c r="F176" s="231"/>
      <c r="G176" s="764"/>
      <c r="H176" s="233"/>
      <c r="I176" s="568"/>
      <c r="J176" s="233"/>
      <c r="K176" s="866"/>
      <c r="L176" s="1070"/>
      <c r="M176" s="145"/>
      <c r="N176" s="114"/>
      <c r="O176" s="114"/>
      <c r="P176" s="114"/>
      <c r="Q176" s="114"/>
      <c r="R176" s="114"/>
      <c r="S176" s="114"/>
      <c r="T176" s="114"/>
      <c r="U176" s="114"/>
      <c r="V176" s="114"/>
      <c r="W176" s="114"/>
      <c r="X176" s="114"/>
      <c r="Y176" s="114"/>
      <c r="Z176" s="114"/>
    </row>
    <row r="177" spans="1:26" ht="15" customHeight="1" thickBot="1">
      <c r="A177" s="13"/>
      <c r="B177" s="13"/>
      <c r="C177" s="13"/>
      <c r="D177" s="13"/>
      <c r="E177" s="202"/>
      <c r="F177" s="256"/>
      <c r="G177" s="764"/>
      <c r="H177" s="249"/>
      <c r="I177" s="1103" t="s">
        <v>98</v>
      </c>
      <c r="J177" s="1103"/>
      <c r="K177" s="1103"/>
      <c r="L177" s="1280">
        <f>SUM(M140:M175)</f>
        <v>0</v>
      </c>
      <c r="M177" s="1280"/>
      <c r="N177" s="114"/>
      <c r="O177" s="114"/>
      <c r="P177" s="114"/>
      <c r="Q177" s="114"/>
      <c r="R177" s="114"/>
      <c r="S177" s="114"/>
      <c r="T177" s="114"/>
      <c r="U177" s="114"/>
      <c r="V177" s="114"/>
      <c r="W177" s="114"/>
      <c r="X177" s="114"/>
      <c r="Y177" s="114"/>
      <c r="Z177" s="114"/>
    </row>
    <row r="178" spans="1:26">
      <c r="A178" s="13"/>
      <c r="B178" s="13"/>
      <c r="C178" s="13"/>
      <c r="D178" s="13"/>
      <c r="E178" s="202"/>
      <c r="F178" s="256"/>
      <c r="G178" s="764"/>
      <c r="H178" s="249"/>
      <c r="I178" s="568"/>
      <c r="J178" s="249"/>
      <c r="K178" s="21"/>
      <c r="L178" s="1070"/>
      <c r="M178" s="145"/>
      <c r="N178" s="114"/>
      <c r="O178" s="114"/>
      <c r="P178" s="114"/>
      <c r="Q178" s="114"/>
      <c r="R178" s="114"/>
      <c r="S178" s="114"/>
      <c r="T178" s="114"/>
      <c r="U178" s="114"/>
      <c r="V178" s="114"/>
      <c r="W178" s="114"/>
      <c r="X178" s="114"/>
      <c r="Y178" s="114"/>
      <c r="Z178" s="114"/>
    </row>
    <row r="179" spans="1:26">
      <c r="A179" s="21" t="s">
        <v>121</v>
      </c>
      <c r="B179" s="13"/>
      <c r="C179" s="13"/>
      <c r="D179" s="13"/>
      <c r="E179" s="202"/>
      <c r="F179" s="256"/>
      <c r="G179" s="764"/>
      <c r="H179" s="249"/>
      <c r="I179" s="568"/>
      <c r="J179" s="249"/>
      <c r="K179" s="866"/>
      <c r="L179" s="1072"/>
    </row>
    <row r="180" spans="1:26">
      <c r="A180" s="21" t="s">
        <v>122</v>
      </c>
      <c r="B180" s="13"/>
      <c r="C180" s="13"/>
      <c r="D180" s="13"/>
      <c r="E180" s="29"/>
      <c r="F180" s="256"/>
      <c r="G180" s="764"/>
      <c r="H180" s="249"/>
      <c r="I180" s="568"/>
      <c r="J180" s="249"/>
      <c r="K180" s="866"/>
      <c r="L180" s="1072"/>
    </row>
    <row r="181" spans="1:26">
      <c r="A181" s="21" t="s">
        <v>123</v>
      </c>
      <c r="B181" s="13"/>
      <c r="C181" s="13"/>
      <c r="D181" s="13"/>
      <c r="E181" s="29"/>
      <c r="F181" s="256"/>
      <c r="G181" s="764"/>
      <c r="H181" s="249"/>
      <c r="I181" s="568"/>
      <c r="J181" s="249"/>
      <c r="K181" s="866"/>
      <c r="L181" s="1072"/>
    </row>
    <row r="182" spans="1:26">
      <c r="A182" s="13" t="s">
        <v>75</v>
      </c>
      <c r="B182" s="13"/>
      <c r="C182" s="13"/>
      <c r="D182" s="13"/>
      <c r="E182" s="206" t="s">
        <v>31</v>
      </c>
      <c r="F182" s="207" t="s">
        <v>124</v>
      </c>
      <c r="G182" s="819"/>
      <c r="H182" s="1135" t="s">
        <v>647</v>
      </c>
      <c r="I182" s="1136"/>
      <c r="J182" s="282" t="s">
        <v>308</v>
      </c>
      <c r="K182" s="924" t="s">
        <v>149</v>
      </c>
      <c r="L182" s="1073" t="s">
        <v>871</v>
      </c>
      <c r="M182" s="947" t="s">
        <v>871</v>
      </c>
    </row>
    <row r="183" spans="1:26">
      <c r="A183" s="13" t="s">
        <v>125</v>
      </c>
      <c r="B183" s="13"/>
      <c r="C183" s="13"/>
      <c r="D183" s="13"/>
      <c r="E183" s="206" t="s">
        <v>31</v>
      </c>
      <c r="F183" s="207" t="s">
        <v>124</v>
      </c>
      <c r="G183" s="819"/>
      <c r="H183" s="1137"/>
      <c r="I183" s="1138"/>
      <c r="J183" s="282" t="s">
        <v>308</v>
      </c>
      <c r="K183" s="924" t="s">
        <v>149</v>
      </c>
      <c r="L183" s="1073" t="s">
        <v>871</v>
      </c>
      <c r="M183" s="947" t="s">
        <v>871</v>
      </c>
    </row>
    <row r="184" spans="1:26">
      <c r="A184" s="13" t="s">
        <v>102</v>
      </c>
      <c r="B184" s="54"/>
      <c r="C184" s="13"/>
      <c r="D184" s="13"/>
      <c r="E184" s="206" t="s">
        <v>126</v>
      </c>
      <c r="F184" s="207" t="s">
        <v>124</v>
      </c>
      <c r="G184" s="819"/>
      <c r="H184" s="1137"/>
      <c r="I184" s="1138"/>
      <c r="J184" s="282" t="s">
        <v>308</v>
      </c>
      <c r="K184" s="924" t="s">
        <v>149</v>
      </c>
      <c r="L184" s="1073" t="s">
        <v>871</v>
      </c>
      <c r="M184" s="947" t="s">
        <v>871</v>
      </c>
    </row>
    <row r="185" spans="1:26">
      <c r="A185" s="13" t="s">
        <v>127</v>
      </c>
      <c r="B185" s="520"/>
      <c r="C185" s="50"/>
      <c r="D185" s="50"/>
      <c r="E185" s="206" t="s">
        <v>128</v>
      </c>
      <c r="F185" s="207" t="s">
        <v>124</v>
      </c>
      <c r="G185" s="819"/>
      <c r="H185" s="1137"/>
      <c r="I185" s="1138"/>
      <c r="J185" s="282" t="s">
        <v>308</v>
      </c>
      <c r="K185" s="924" t="s">
        <v>149</v>
      </c>
      <c r="L185" s="1073" t="s">
        <v>871</v>
      </c>
      <c r="M185" s="947" t="s">
        <v>871</v>
      </c>
    </row>
    <row r="186" spans="1:26">
      <c r="A186" s="13" t="s">
        <v>129</v>
      </c>
      <c r="B186" s="54"/>
      <c r="C186" s="13"/>
      <c r="D186" s="13"/>
      <c r="E186" s="206" t="s">
        <v>130</v>
      </c>
      <c r="F186" s="207" t="s">
        <v>124</v>
      </c>
      <c r="G186" s="819"/>
      <c r="H186" s="1137"/>
      <c r="I186" s="1138"/>
      <c r="J186" s="282" t="s">
        <v>308</v>
      </c>
      <c r="K186" s="924" t="s">
        <v>149</v>
      </c>
      <c r="L186" s="1073" t="s">
        <v>871</v>
      </c>
      <c r="M186" s="947" t="s">
        <v>871</v>
      </c>
    </row>
    <row r="187" spans="1:26">
      <c r="A187" s="13" t="s">
        <v>131</v>
      </c>
      <c r="B187" s="54"/>
      <c r="C187" s="13"/>
      <c r="D187" s="13"/>
      <c r="E187" s="206" t="s">
        <v>107</v>
      </c>
      <c r="F187" s="207" t="s">
        <v>124</v>
      </c>
      <c r="G187" s="819"/>
      <c r="H187" s="1137"/>
      <c r="I187" s="1138"/>
      <c r="J187" s="282" t="s">
        <v>308</v>
      </c>
      <c r="K187" s="924" t="s">
        <v>149</v>
      </c>
      <c r="L187" s="1073" t="s">
        <v>871</v>
      </c>
      <c r="M187" s="947" t="s">
        <v>871</v>
      </c>
    </row>
    <row r="188" spans="1:26">
      <c r="A188" s="13" t="s">
        <v>132</v>
      </c>
      <c r="B188" s="54"/>
      <c r="C188" s="13"/>
      <c r="D188" s="13"/>
      <c r="E188" s="206" t="s">
        <v>133</v>
      </c>
      <c r="F188" s="207" t="s">
        <v>124</v>
      </c>
      <c r="G188" s="819"/>
      <c r="H188" s="1137"/>
      <c r="I188" s="1138"/>
      <c r="J188" s="282" t="s">
        <v>308</v>
      </c>
      <c r="K188" s="924" t="s">
        <v>149</v>
      </c>
      <c r="L188" s="1073" t="s">
        <v>871</v>
      </c>
      <c r="M188" s="947" t="s">
        <v>871</v>
      </c>
    </row>
    <row r="189" spans="1:26">
      <c r="A189" s="13" t="s">
        <v>134</v>
      </c>
      <c r="B189" s="13"/>
      <c r="C189" s="13"/>
      <c r="D189" s="13"/>
      <c r="E189" s="206" t="s">
        <v>135</v>
      </c>
      <c r="F189" s="207" t="s">
        <v>124</v>
      </c>
      <c r="G189" s="819"/>
      <c r="H189" s="1139"/>
      <c r="I189" s="1140"/>
      <c r="J189" s="282" t="s">
        <v>308</v>
      </c>
      <c r="K189" s="924" t="s">
        <v>149</v>
      </c>
      <c r="L189" s="1073" t="s">
        <v>871</v>
      </c>
      <c r="M189" s="947" t="s">
        <v>871</v>
      </c>
    </row>
    <row r="190" spans="1:26">
      <c r="A190" s="21"/>
      <c r="B190" s="13"/>
      <c r="C190" s="13"/>
      <c r="D190" s="13"/>
      <c r="E190" s="283" t="s">
        <v>807</v>
      </c>
      <c r="F190" s="256"/>
      <c r="G190" s="764"/>
      <c r="H190" s="249"/>
      <c r="I190" s="568"/>
      <c r="J190" s="249"/>
      <c r="K190" s="866"/>
      <c r="L190" s="1072"/>
    </row>
    <row r="191" spans="1:26">
      <c r="A191" s="21"/>
      <c r="B191" s="13"/>
      <c r="C191" s="13"/>
      <c r="D191" s="13"/>
      <c r="E191" s="283" t="s">
        <v>805</v>
      </c>
      <c r="F191" s="256"/>
      <c r="G191" s="764"/>
      <c r="H191" s="249"/>
      <c r="I191" s="568"/>
      <c r="J191" s="249"/>
      <c r="K191" s="866"/>
      <c r="L191" s="1072"/>
    </row>
    <row r="192" spans="1:26">
      <c r="A192" s="21"/>
      <c r="B192" s="13"/>
      <c r="C192" s="13"/>
      <c r="D192" s="13"/>
      <c r="E192" s="283"/>
      <c r="F192" s="256"/>
      <c r="G192" s="764"/>
      <c r="H192" s="249"/>
      <c r="I192" s="568"/>
      <c r="J192" s="249"/>
      <c r="K192" s="866"/>
      <c r="L192" s="1072"/>
    </row>
    <row r="193" spans="1:13">
      <c r="A193" s="21" t="s">
        <v>136</v>
      </c>
      <c r="B193" s="13"/>
      <c r="C193" s="13"/>
      <c r="D193" s="13"/>
      <c r="E193" s="29"/>
      <c r="F193" s="256"/>
      <c r="G193" s="764"/>
      <c r="H193" s="249"/>
      <c r="I193" s="568"/>
      <c r="J193" s="249"/>
      <c r="K193" s="866"/>
      <c r="L193" s="1072"/>
    </row>
    <row r="194" spans="1:13">
      <c r="A194" s="13" t="s">
        <v>137</v>
      </c>
      <c r="B194" s="13"/>
      <c r="C194" s="13"/>
      <c r="D194" s="13"/>
      <c r="E194" s="206" t="s">
        <v>138</v>
      </c>
      <c r="F194" s="207" t="s">
        <v>124</v>
      </c>
      <c r="G194" s="819"/>
      <c r="H194" s="1135" t="s">
        <v>647</v>
      </c>
      <c r="I194" s="1136"/>
      <c r="J194" s="207">
        <v>4000</v>
      </c>
      <c r="K194" s="924" t="s">
        <v>149</v>
      </c>
      <c r="L194" s="1073" t="s">
        <v>871</v>
      </c>
      <c r="M194" s="947" t="s">
        <v>871</v>
      </c>
    </row>
    <row r="195" spans="1:13">
      <c r="A195" s="13" t="s">
        <v>139</v>
      </c>
      <c r="B195" s="13"/>
      <c r="C195" s="13"/>
      <c r="D195" s="13"/>
      <c r="E195" s="206" t="s">
        <v>140</v>
      </c>
      <c r="F195" s="207" t="s">
        <v>124</v>
      </c>
      <c r="G195" s="819"/>
      <c r="H195" s="1137"/>
      <c r="I195" s="1138"/>
      <c r="J195" s="207">
        <v>4000</v>
      </c>
      <c r="K195" s="924" t="s">
        <v>149</v>
      </c>
      <c r="L195" s="1073" t="s">
        <v>871</v>
      </c>
      <c r="M195" s="947" t="s">
        <v>871</v>
      </c>
    </row>
    <row r="196" spans="1:13">
      <c r="A196" s="13" t="s">
        <v>141</v>
      </c>
      <c r="B196" s="13"/>
      <c r="C196" s="13"/>
      <c r="D196" s="13"/>
      <c r="E196" s="206" t="s">
        <v>142</v>
      </c>
      <c r="F196" s="207" t="s">
        <v>124</v>
      </c>
      <c r="G196" s="819"/>
      <c r="H196" s="1137"/>
      <c r="I196" s="1138"/>
      <c r="J196" s="207">
        <v>4000</v>
      </c>
      <c r="K196" s="924" t="s">
        <v>149</v>
      </c>
      <c r="L196" s="1073" t="s">
        <v>871</v>
      </c>
      <c r="M196" s="947" t="s">
        <v>871</v>
      </c>
    </row>
    <row r="197" spans="1:13">
      <c r="A197" s="13" t="s">
        <v>143</v>
      </c>
      <c r="B197" s="13"/>
      <c r="C197" s="13"/>
      <c r="D197" s="13"/>
      <c r="E197" s="206" t="s">
        <v>144</v>
      </c>
      <c r="F197" s="207" t="s">
        <v>124</v>
      </c>
      <c r="G197" s="819"/>
      <c r="H197" s="1139"/>
      <c r="I197" s="1140"/>
      <c r="J197" s="207">
        <v>4000</v>
      </c>
      <c r="K197" s="924" t="s">
        <v>149</v>
      </c>
      <c r="L197" s="1073" t="s">
        <v>871</v>
      </c>
      <c r="M197" s="947" t="s">
        <v>871</v>
      </c>
    </row>
    <row r="198" spans="1:13">
      <c r="A198" s="13"/>
      <c r="B198" s="13"/>
      <c r="C198" s="13"/>
      <c r="D198" s="13"/>
      <c r="E198" s="283" t="s">
        <v>807</v>
      </c>
      <c r="F198" s="256"/>
      <c r="G198" s="764"/>
      <c r="H198" s="249"/>
      <c r="I198" s="568"/>
      <c r="J198" s="249"/>
      <c r="K198" s="866"/>
      <c r="L198" s="1072"/>
    </row>
    <row r="199" spans="1:13">
      <c r="A199" s="13"/>
      <c r="B199" s="13"/>
      <c r="C199" s="13"/>
      <c r="D199" s="13"/>
      <c r="E199" s="29"/>
      <c r="F199" s="35"/>
      <c r="G199" s="764"/>
      <c r="H199" s="249"/>
      <c r="I199" s="829"/>
      <c r="J199" s="249"/>
      <c r="K199" s="866"/>
      <c r="L199" s="1072"/>
    </row>
    <row r="200" spans="1:13">
      <c r="A200" s="21" t="s">
        <v>145</v>
      </c>
      <c r="B200" s="13"/>
      <c r="C200" s="13"/>
      <c r="D200" s="13"/>
      <c r="E200" s="29"/>
      <c r="F200" s="256"/>
      <c r="G200" s="764"/>
      <c r="H200" s="249"/>
      <c r="I200" s="568"/>
      <c r="J200" s="249"/>
      <c r="K200" s="866"/>
      <c r="L200" s="1072"/>
    </row>
    <row r="201" spans="1:13">
      <c r="A201" s="13" t="s">
        <v>146</v>
      </c>
      <c r="B201" s="13"/>
      <c r="C201" s="13"/>
      <c r="D201" s="13"/>
      <c r="E201" s="206" t="s">
        <v>147</v>
      </c>
      <c r="F201" s="207" t="s">
        <v>148</v>
      </c>
      <c r="G201" s="817"/>
      <c r="H201" s="209">
        <v>1000</v>
      </c>
      <c r="I201" s="238"/>
      <c r="J201" s="209">
        <v>4000</v>
      </c>
      <c r="K201" s="924" t="s">
        <v>149</v>
      </c>
      <c r="L201" s="1073" t="s">
        <v>871</v>
      </c>
      <c r="M201" s="947" t="s">
        <v>871</v>
      </c>
    </row>
    <row r="202" spans="1:13">
      <c r="A202" s="13" t="s">
        <v>75</v>
      </c>
      <c r="B202" s="13"/>
      <c r="C202" s="13"/>
      <c r="D202" s="13"/>
      <c r="E202" s="206" t="s">
        <v>150</v>
      </c>
      <c r="F202" s="207" t="s">
        <v>148</v>
      </c>
      <c r="G202" s="817"/>
      <c r="H202" s="209">
        <v>1000</v>
      </c>
      <c r="I202" s="238"/>
      <c r="J202" s="209">
        <v>4000</v>
      </c>
      <c r="K202" s="924" t="s">
        <v>149</v>
      </c>
      <c r="L202" s="1073" t="s">
        <v>871</v>
      </c>
      <c r="M202" s="947" t="s">
        <v>871</v>
      </c>
    </row>
    <row r="203" spans="1:13">
      <c r="A203" s="13" t="s">
        <v>151</v>
      </c>
      <c r="B203" s="13"/>
      <c r="C203" s="13"/>
      <c r="D203" s="13"/>
      <c r="E203" s="206" t="s">
        <v>152</v>
      </c>
      <c r="F203" s="207" t="s">
        <v>148</v>
      </c>
      <c r="G203" s="817"/>
      <c r="H203" s="209">
        <v>1000</v>
      </c>
      <c r="I203" s="238"/>
      <c r="J203" s="209">
        <v>4000</v>
      </c>
      <c r="K203" s="924" t="s">
        <v>149</v>
      </c>
      <c r="L203" s="1073" t="s">
        <v>871</v>
      </c>
      <c r="M203" s="947" t="s">
        <v>871</v>
      </c>
    </row>
    <row r="204" spans="1:13">
      <c r="A204" s="13" t="s">
        <v>153</v>
      </c>
      <c r="B204" s="13"/>
      <c r="C204" s="13"/>
      <c r="D204" s="13"/>
      <c r="E204" s="206" t="s">
        <v>154</v>
      </c>
      <c r="F204" s="207" t="s">
        <v>148</v>
      </c>
      <c r="G204" s="817"/>
      <c r="H204" s="209">
        <v>1000</v>
      </c>
      <c r="I204" s="238"/>
      <c r="J204" s="209">
        <v>4000</v>
      </c>
      <c r="K204" s="924" t="s">
        <v>149</v>
      </c>
      <c r="L204" s="1073" t="s">
        <v>871</v>
      </c>
      <c r="M204" s="947" t="s">
        <v>871</v>
      </c>
    </row>
    <row r="205" spans="1:13">
      <c r="A205" s="13" t="s">
        <v>155</v>
      </c>
      <c r="B205" s="13"/>
      <c r="C205" s="13"/>
      <c r="D205" s="13"/>
      <c r="E205" s="206" t="s">
        <v>156</v>
      </c>
      <c r="F205" s="207" t="s">
        <v>148</v>
      </c>
      <c r="G205" s="817"/>
      <c r="H205" s="209">
        <v>1000</v>
      </c>
      <c r="I205" s="238"/>
      <c r="J205" s="209">
        <v>4000</v>
      </c>
      <c r="K205" s="924" t="s">
        <v>149</v>
      </c>
      <c r="L205" s="1073" t="s">
        <v>871</v>
      </c>
      <c r="M205" s="947" t="s">
        <v>871</v>
      </c>
    </row>
    <row r="206" spans="1:13">
      <c r="A206" s="13"/>
      <c r="B206" s="13"/>
      <c r="C206" s="13"/>
      <c r="D206" s="13"/>
      <c r="E206" s="29"/>
      <c r="F206" s="35"/>
      <c r="G206" s="764"/>
      <c r="H206" s="249"/>
      <c r="I206" s="829"/>
      <c r="J206" s="249"/>
      <c r="K206" s="866"/>
      <c r="L206" s="1072"/>
    </row>
    <row r="207" spans="1:13">
      <c r="A207" s="21" t="s">
        <v>157</v>
      </c>
      <c r="B207" s="13"/>
      <c r="C207" s="13"/>
      <c r="D207" s="13"/>
      <c r="E207" s="29"/>
      <c r="F207" s="256"/>
      <c r="G207" s="764"/>
      <c r="H207" s="249"/>
      <c r="I207" s="568"/>
      <c r="J207" s="249"/>
      <c r="K207" s="866"/>
      <c r="L207" s="1072"/>
    </row>
    <row r="208" spans="1:13">
      <c r="A208" s="13" t="s">
        <v>158</v>
      </c>
      <c r="B208" s="13"/>
      <c r="C208" s="13"/>
      <c r="D208" s="13"/>
      <c r="E208" s="29"/>
      <c r="F208" s="256"/>
      <c r="G208" s="764"/>
      <c r="H208" s="249"/>
      <c r="I208" s="568"/>
      <c r="J208" s="249"/>
      <c r="K208" s="866"/>
      <c r="L208" s="1072"/>
    </row>
    <row r="209" spans="1:13">
      <c r="A209" s="13" t="s">
        <v>159</v>
      </c>
      <c r="B209" s="13"/>
      <c r="C209" s="13"/>
      <c r="D209" s="13"/>
      <c r="E209" s="206" t="s">
        <v>154</v>
      </c>
      <c r="F209" s="207" t="s">
        <v>148</v>
      </c>
      <c r="G209" s="817"/>
      <c r="H209" s="209">
        <v>1000</v>
      </c>
      <c r="I209" s="238"/>
      <c r="J209" s="209">
        <v>4000</v>
      </c>
      <c r="K209" s="924" t="s">
        <v>149</v>
      </c>
      <c r="L209" s="1073" t="s">
        <v>871</v>
      </c>
      <c r="M209" s="947" t="s">
        <v>871</v>
      </c>
    </row>
    <row r="210" spans="1:13">
      <c r="A210" s="13" t="s">
        <v>1102</v>
      </c>
      <c r="B210" s="13"/>
      <c r="C210" s="13"/>
      <c r="D210" s="13"/>
      <c r="E210" s="206" t="s">
        <v>156</v>
      </c>
      <c r="F210" s="207" t="s">
        <v>148</v>
      </c>
      <c r="G210" s="817"/>
      <c r="H210" s="209">
        <v>1000</v>
      </c>
      <c r="I210" s="238"/>
      <c r="J210" s="209">
        <v>4000</v>
      </c>
      <c r="K210" s="924" t="s">
        <v>149</v>
      </c>
      <c r="L210" s="1073" t="s">
        <v>871</v>
      </c>
      <c r="M210" s="947" t="s">
        <v>871</v>
      </c>
    </row>
    <row r="211" spans="1:13">
      <c r="A211" s="13" t="s">
        <v>160</v>
      </c>
      <c r="B211" s="13"/>
      <c r="C211" s="13"/>
      <c r="D211" s="13"/>
      <c r="E211" s="206" t="s">
        <v>161</v>
      </c>
      <c r="F211" s="207" t="s">
        <v>148</v>
      </c>
      <c r="G211" s="817"/>
      <c r="H211" s="209">
        <v>1000</v>
      </c>
      <c r="I211" s="238"/>
      <c r="J211" s="209">
        <v>4000</v>
      </c>
      <c r="K211" s="924" t="s">
        <v>149</v>
      </c>
      <c r="L211" s="1073" t="s">
        <v>871</v>
      </c>
      <c r="M211" s="947" t="s">
        <v>871</v>
      </c>
    </row>
    <row r="212" spans="1:13">
      <c r="A212" s="13" t="s">
        <v>656</v>
      </c>
      <c r="B212" s="13"/>
      <c r="C212" s="13"/>
      <c r="D212" s="13"/>
      <c r="E212" s="206" t="s">
        <v>163</v>
      </c>
      <c r="F212" s="207" t="s">
        <v>148</v>
      </c>
      <c r="G212" s="817"/>
      <c r="H212" s="209">
        <v>1000</v>
      </c>
      <c r="I212" s="238"/>
      <c r="J212" s="209">
        <v>4000</v>
      </c>
      <c r="K212" s="924" t="s">
        <v>149</v>
      </c>
      <c r="L212" s="1073" t="s">
        <v>871</v>
      </c>
      <c r="M212" s="947" t="s">
        <v>871</v>
      </c>
    </row>
    <row r="213" spans="1:13" ht="27.75" customHeight="1">
      <c r="A213" s="1279" t="s">
        <v>710</v>
      </c>
      <c r="B213" s="1261"/>
      <c r="C213" s="1261"/>
      <c r="D213" s="1262"/>
      <c r="E213" s="286" t="s">
        <v>164</v>
      </c>
      <c r="F213" s="207" t="s">
        <v>920</v>
      </c>
      <c r="G213" s="819"/>
      <c r="H213" s="282">
        <v>200</v>
      </c>
      <c r="I213" s="588"/>
      <c r="J213" s="282">
        <v>400</v>
      </c>
      <c r="K213" s="924" t="s">
        <v>149</v>
      </c>
      <c r="L213" s="1073" t="s">
        <v>871</v>
      </c>
      <c r="M213" s="947" t="s">
        <v>871</v>
      </c>
    </row>
    <row r="214" spans="1:13">
      <c r="A214" s="13"/>
      <c r="B214" s="13"/>
      <c r="C214" s="13"/>
      <c r="D214" s="13"/>
      <c r="E214" s="202"/>
      <c r="F214" s="256"/>
      <c r="G214" s="764"/>
      <c r="H214" s="38"/>
      <c r="I214" s="568"/>
      <c r="J214" s="249"/>
      <c r="K214" s="866"/>
      <c r="L214" s="1072"/>
    </row>
    <row r="215" spans="1:13">
      <c r="A215" s="21" t="s">
        <v>165</v>
      </c>
      <c r="B215" s="13"/>
      <c r="C215" s="13"/>
      <c r="D215" s="13"/>
      <c r="E215" s="29"/>
      <c r="F215" s="256"/>
      <c r="G215" s="764"/>
      <c r="H215" s="249"/>
      <c r="I215" s="568"/>
      <c r="J215" s="249"/>
      <c r="K215" s="866"/>
      <c r="L215" s="1072"/>
    </row>
    <row r="216" spans="1:13">
      <c r="A216" s="21" t="s">
        <v>166</v>
      </c>
      <c r="B216" s="13"/>
      <c r="C216" s="13"/>
      <c r="D216" s="13"/>
      <c r="E216" s="29"/>
      <c r="F216" s="256"/>
      <c r="G216" s="764"/>
      <c r="H216" s="249"/>
      <c r="I216" s="568"/>
      <c r="J216" s="249"/>
      <c r="K216" s="866"/>
      <c r="L216" s="1072"/>
    </row>
    <row r="217" spans="1:13">
      <c r="A217" s="13" t="s">
        <v>75</v>
      </c>
      <c r="B217" s="13"/>
      <c r="C217" s="13"/>
      <c r="D217" s="13"/>
      <c r="E217" s="206" t="s">
        <v>31</v>
      </c>
      <c r="F217" s="207" t="s">
        <v>124</v>
      </c>
      <c r="G217" s="819">
        <v>1559.54</v>
      </c>
      <c r="H217" s="1135" t="s">
        <v>647</v>
      </c>
      <c r="I217" s="1136"/>
      <c r="J217" s="282" t="s">
        <v>308</v>
      </c>
      <c r="K217" s="924" t="s">
        <v>149</v>
      </c>
      <c r="L217" s="1073" t="s">
        <v>871</v>
      </c>
      <c r="M217" s="947" t="s">
        <v>871</v>
      </c>
    </row>
    <row r="218" spans="1:13">
      <c r="A218" s="13" t="s">
        <v>125</v>
      </c>
      <c r="B218" s="13"/>
      <c r="C218" s="13"/>
      <c r="D218" s="13"/>
      <c r="E218" s="206" t="s">
        <v>31</v>
      </c>
      <c r="F218" s="207" t="s">
        <v>124</v>
      </c>
      <c r="G218" s="819">
        <v>1559.54</v>
      </c>
      <c r="H218" s="1137"/>
      <c r="I218" s="1138"/>
      <c r="J218" s="282" t="s">
        <v>308</v>
      </c>
      <c r="K218" s="924" t="s">
        <v>149</v>
      </c>
      <c r="L218" s="1073" t="s">
        <v>871</v>
      </c>
      <c r="M218" s="947" t="s">
        <v>871</v>
      </c>
    </row>
    <row r="219" spans="1:13">
      <c r="A219" s="13" t="s">
        <v>102</v>
      </c>
      <c r="B219" s="54"/>
      <c r="C219" s="13"/>
      <c r="D219" s="13"/>
      <c r="E219" s="206" t="s">
        <v>126</v>
      </c>
      <c r="F219" s="207" t="s">
        <v>124</v>
      </c>
      <c r="G219" s="819">
        <v>1559.54</v>
      </c>
      <c r="H219" s="1137"/>
      <c r="I219" s="1138"/>
      <c r="J219" s="282" t="s">
        <v>308</v>
      </c>
      <c r="K219" s="924" t="s">
        <v>149</v>
      </c>
      <c r="L219" s="1073" t="s">
        <v>871</v>
      </c>
      <c r="M219" s="947" t="s">
        <v>871</v>
      </c>
    </row>
    <row r="220" spans="1:13">
      <c r="A220" s="13" t="s">
        <v>127</v>
      </c>
      <c r="B220" s="520"/>
      <c r="C220" s="50"/>
      <c r="D220" s="50"/>
      <c r="E220" s="206" t="s">
        <v>167</v>
      </c>
      <c r="F220" s="207" t="s">
        <v>124</v>
      </c>
      <c r="G220" s="819">
        <v>1559.54</v>
      </c>
      <c r="H220" s="1137"/>
      <c r="I220" s="1138"/>
      <c r="J220" s="282" t="s">
        <v>308</v>
      </c>
      <c r="K220" s="924" t="s">
        <v>149</v>
      </c>
      <c r="L220" s="1073" t="s">
        <v>871</v>
      </c>
      <c r="M220" s="947" t="s">
        <v>871</v>
      </c>
    </row>
    <row r="221" spans="1:13">
      <c r="A221" s="13" t="s">
        <v>129</v>
      </c>
      <c r="B221" s="54"/>
      <c r="C221" s="13"/>
      <c r="D221" s="13"/>
      <c r="E221" s="206" t="s">
        <v>130</v>
      </c>
      <c r="F221" s="207" t="s">
        <v>124</v>
      </c>
      <c r="G221" s="819">
        <v>1559.54</v>
      </c>
      <c r="H221" s="1137"/>
      <c r="I221" s="1138"/>
      <c r="J221" s="282" t="s">
        <v>308</v>
      </c>
      <c r="K221" s="924" t="s">
        <v>149</v>
      </c>
      <c r="L221" s="1073" t="s">
        <v>871</v>
      </c>
      <c r="M221" s="947" t="s">
        <v>871</v>
      </c>
    </row>
    <row r="222" spans="1:13">
      <c r="A222" s="13" t="s">
        <v>131</v>
      </c>
      <c r="B222" s="54"/>
      <c r="C222" s="13"/>
      <c r="D222" s="13"/>
      <c r="E222" s="206" t="s">
        <v>107</v>
      </c>
      <c r="F222" s="207" t="s">
        <v>124</v>
      </c>
      <c r="G222" s="819">
        <v>1559.54</v>
      </c>
      <c r="H222" s="1137"/>
      <c r="I222" s="1138"/>
      <c r="J222" s="282" t="s">
        <v>308</v>
      </c>
      <c r="K222" s="924" t="s">
        <v>149</v>
      </c>
      <c r="L222" s="1073" t="s">
        <v>871</v>
      </c>
      <c r="M222" s="947" t="s">
        <v>871</v>
      </c>
    </row>
    <row r="223" spans="1:13">
      <c r="A223" s="13" t="s">
        <v>134</v>
      </c>
      <c r="B223" s="13"/>
      <c r="C223" s="13"/>
      <c r="D223" s="13"/>
      <c r="E223" s="206" t="s">
        <v>135</v>
      </c>
      <c r="F223" s="207" t="s">
        <v>124</v>
      </c>
      <c r="G223" s="819">
        <v>1559.54</v>
      </c>
      <c r="H223" s="1137"/>
      <c r="I223" s="1138"/>
      <c r="J223" s="282" t="s">
        <v>308</v>
      </c>
      <c r="K223" s="924" t="s">
        <v>149</v>
      </c>
      <c r="L223" s="1073" t="s">
        <v>871</v>
      </c>
      <c r="M223" s="947" t="s">
        <v>871</v>
      </c>
    </row>
    <row r="224" spans="1:13">
      <c r="A224" s="13" t="s">
        <v>168</v>
      </c>
      <c r="B224" s="13"/>
      <c r="C224" s="13"/>
      <c r="D224" s="13"/>
      <c r="E224" s="206" t="s">
        <v>169</v>
      </c>
      <c r="F224" s="207" t="s">
        <v>124</v>
      </c>
      <c r="G224" s="819">
        <v>1559.54</v>
      </c>
      <c r="H224" s="1137"/>
      <c r="I224" s="1138"/>
      <c r="J224" s="282" t="s">
        <v>308</v>
      </c>
      <c r="K224" s="924" t="s">
        <v>149</v>
      </c>
      <c r="L224" s="1073" t="s">
        <v>871</v>
      </c>
      <c r="M224" s="947" t="s">
        <v>871</v>
      </c>
    </row>
    <row r="225" spans="1:13">
      <c r="A225" s="13" t="s">
        <v>170</v>
      </c>
      <c r="B225" s="13"/>
      <c r="C225" s="13"/>
      <c r="D225" s="13"/>
      <c r="E225" s="206" t="s">
        <v>171</v>
      </c>
      <c r="F225" s="207" t="s">
        <v>124</v>
      </c>
      <c r="G225" s="819">
        <v>1559.54</v>
      </c>
      <c r="H225" s="1139"/>
      <c r="I225" s="1140"/>
      <c r="J225" s="282" t="s">
        <v>308</v>
      </c>
      <c r="K225" s="924" t="s">
        <v>149</v>
      </c>
      <c r="L225" s="1073" t="s">
        <v>871</v>
      </c>
      <c r="M225" s="947" t="s">
        <v>871</v>
      </c>
    </row>
    <row r="226" spans="1:13">
      <c r="A226" s="13"/>
      <c r="B226" s="13"/>
      <c r="C226" s="13"/>
      <c r="D226" s="13"/>
      <c r="E226" s="283" t="s">
        <v>807</v>
      </c>
      <c r="F226" s="256"/>
      <c r="G226" s="764"/>
      <c r="H226" s="249"/>
      <c r="I226" s="568"/>
      <c r="J226" s="270"/>
      <c r="K226" s="925"/>
      <c r="L226" s="1072"/>
    </row>
    <row r="227" spans="1:13">
      <c r="A227" s="13"/>
      <c r="B227" s="13"/>
      <c r="C227" s="13"/>
      <c r="D227" s="13"/>
      <c r="E227" s="283" t="s">
        <v>805</v>
      </c>
      <c r="F227" s="256"/>
      <c r="G227" s="764"/>
      <c r="H227" s="249"/>
      <c r="I227" s="568"/>
      <c r="J227" s="249"/>
      <c r="K227" s="866"/>
      <c r="L227" s="1072"/>
    </row>
    <row r="228" spans="1:13">
      <c r="A228" s="21" t="s">
        <v>172</v>
      </c>
      <c r="B228" s="13"/>
      <c r="C228" s="13"/>
      <c r="D228" s="13"/>
      <c r="E228" s="29"/>
      <c r="F228" s="256"/>
      <c r="G228" s="764"/>
      <c r="H228" s="249"/>
      <c r="I228" s="568"/>
      <c r="J228" s="249"/>
      <c r="K228" s="866"/>
      <c r="L228" s="1072"/>
    </row>
    <row r="229" spans="1:13">
      <c r="A229" s="13" t="s">
        <v>137</v>
      </c>
      <c r="B229" s="13"/>
      <c r="C229" s="13"/>
      <c r="D229" s="13"/>
      <c r="E229" s="206" t="s">
        <v>138</v>
      </c>
      <c r="F229" s="207" t="s">
        <v>148</v>
      </c>
      <c r="G229" s="819">
        <v>1559.54</v>
      </c>
      <c r="H229" s="1135" t="s">
        <v>647</v>
      </c>
      <c r="I229" s="1136"/>
      <c r="J229" s="207">
        <v>4000</v>
      </c>
      <c r="K229" s="924" t="s">
        <v>149</v>
      </c>
      <c r="L229" s="1073" t="s">
        <v>871</v>
      </c>
      <c r="M229" s="947" t="s">
        <v>871</v>
      </c>
    </row>
    <row r="230" spans="1:13">
      <c r="A230" s="13" t="s">
        <v>139</v>
      </c>
      <c r="B230" s="13"/>
      <c r="C230" s="13"/>
      <c r="D230" s="13"/>
      <c r="E230" s="206" t="s">
        <v>140</v>
      </c>
      <c r="F230" s="207" t="s">
        <v>148</v>
      </c>
      <c r="G230" s="819">
        <v>1559.54</v>
      </c>
      <c r="H230" s="1137"/>
      <c r="I230" s="1138"/>
      <c r="J230" s="207">
        <v>4000</v>
      </c>
      <c r="K230" s="924" t="s">
        <v>149</v>
      </c>
      <c r="L230" s="1073" t="s">
        <v>871</v>
      </c>
      <c r="M230" s="947" t="s">
        <v>871</v>
      </c>
    </row>
    <row r="231" spans="1:13">
      <c r="A231" s="13" t="s">
        <v>141</v>
      </c>
      <c r="B231" s="13"/>
      <c r="C231" s="13"/>
      <c r="D231" s="13"/>
      <c r="E231" s="206" t="s">
        <v>142</v>
      </c>
      <c r="F231" s="207" t="s">
        <v>148</v>
      </c>
      <c r="G231" s="819">
        <v>1559.54</v>
      </c>
      <c r="H231" s="1137"/>
      <c r="I231" s="1138"/>
      <c r="J231" s="207">
        <v>4000</v>
      </c>
      <c r="K231" s="924" t="s">
        <v>149</v>
      </c>
      <c r="L231" s="1073" t="s">
        <v>871</v>
      </c>
      <c r="M231" s="947" t="s">
        <v>871</v>
      </c>
    </row>
    <row r="232" spans="1:13">
      <c r="A232" s="13" t="s">
        <v>143</v>
      </c>
      <c r="B232" s="13"/>
      <c r="C232" s="13"/>
      <c r="D232" s="13"/>
      <c r="E232" s="206" t="s">
        <v>144</v>
      </c>
      <c r="F232" s="207" t="s">
        <v>148</v>
      </c>
      <c r="G232" s="819">
        <v>1559.54</v>
      </c>
      <c r="H232" s="1139"/>
      <c r="I232" s="1140"/>
      <c r="J232" s="207">
        <v>4000</v>
      </c>
      <c r="K232" s="924" t="s">
        <v>149</v>
      </c>
      <c r="L232" s="1073" t="s">
        <v>871</v>
      </c>
      <c r="M232" s="947" t="s">
        <v>871</v>
      </c>
    </row>
    <row r="233" spans="1:13">
      <c r="A233" s="13"/>
      <c r="B233" s="13"/>
      <c r="C233" s="13"/>
      <c r="D233" s="13"/>
      <c r="E233" s="283" t="s">
        <v>807</v>
      </c>
      <c r="F233" s="256"/>
      <c r="G233" s="830"/>
      <c r="H233" s="303"/>
      <c r="I233" s="831"/>
      <c r="J233" s="256"/>
      <c r="K233" s="866"/>
      <c r="L233" s="1072"/>
    </row>
    <row r="234" spans="1:13">
      <c r="A234" s="13"/>
      <c r="B234" s="13"/>
      <c r="C234" s="13"/>
      <c r="D234" s="13"/>
      <c r="E234" s="283"/>
      <c r="F234" s="256"/>
      <c r="G234" s="830"/>
      <c r="H234" s="303"/>
      <c r="I234" s="831"/>
      <c r="J234" s="256"/>
      <c r="K234" s="866"/>
      <c r="L234" s="1072"/>
    </row>
    <row r="235" spans="1:13">
      <c r="A235" s="31" t="s">
        <v>811</v>
      </c>
      <c r="B235" s="13"/>
      <c r="C235" s="13"/>
      <c r="D235" s="31"/>
      <c r="F235" s="35"/>
      <c r="G235" s="764"/>
      <c r="H235" s="249"/>
      <c r="I235" s="829"/>
      <c r="J235" s="249"/>
      <c r="K235" s="866"/>
      <c r="L235" s="1072"/>
    </row>
    <row r="236" spans="1:13" ht="15" customHeight="1">
      <c r="A236" s="13" t="s">
        <v>173</v>
      </c>
      <c r="B236" s="13"/>
      <c r="C236" s="13"/>
      <c r="D236" s="13"/>
      <c r="E236" s="206" t="s">
        <v>174</v>
      </c>
      <c r="F236" s="207" t="s">
        <v>148</v>
      </c>
      <c r="G236" s="819"/>
      <c r="H236" s="1117" t="s">
        <v>808</v>
      </c>
      <c r="I236" s="1118"/>
      <c r="J236" s="282" t="s">
        <v>201</v>
      </c>
      <c r="K236" s="924" t="s">
        <v>149</v>
      </c>
      <c r="L236" s="1073" t="s">
        <v>871</v>
      </c>
      <c r="M236" s="947" t="s">
        <v>871</v>
      </c>
    </row>
    <row r="237" spans="1:13">
      <c r="A237" s="13" t="s">
        <v>176</v>
      </c>
      <c r="B237" s="13"/>
      <c r="C237" s="13"/>
      <c r="D237" s="13"/>
      <c r="E237" s="206" t="s">
        <v>177</v>
      </c>
      <c r="F237" s="207" t="s">
        <v>148</v>
      </c>
      <c r="G237" s="819"/>
      <c r="H237" s="1119"/>
      <c r="I237" s="1120"/>
      <c r="J237" s="282" t="s">
        <v>201</v>
      </c>
      <c r="K237" s="924" t="s">
        <v>149</v>
      </c>
      <c r="L237" s="1073" t="s">
        <v>871</v>
      </c>
      <c r="M237" s="947" t="s">
        <v>871</v>
      </c>
    </row>
    <row r="238" spans="1:13">
      <c r="A238" s="13" t="s">
        <v>178</v>
      </c>
      <c r="B238" s="13"/>
      <c r="C238" s="13"/>
      <c r="D238" s="13"/>
      <c r="E238" s="206" t="s">
        <v>179</v>
      </c>
      <c r="F238" s="207" t="s">
        <v>148</v>
      </c>
      <c r="G238" s="819"/>
      <c r="H238" s="1121"/>
      <c r="I238" s="1122"/>
      <c r="J238" s="282" t="s">
        <v>201</v>
      </c>
      <c r="K238" s="924" t="s">
        <v>149</v>
      </c>
      <c r="L238" s="1073" t="s">
        <v>871</v>
      </c>
      <c r="M238" s="947" t="s">
        <v>871</v>
      </c>
    </row>
    <row r="239" spans="1:13">
      <c r="A239" s="13"/>
      <c r="B239" s="13"/>
      <c r="C239" s="13"/>
      <c r="D239" s="13"/>
      <c r="E239" s="283" t="s">
        <v>807</v>
      </c>
      <c r="F239" s="256"/>
      <c r="G239" s="830"/>
      <c r="H239" s="653"/>
      <c r="I239" s="832"/>
      <c r="J239" s="256"/>
      <c r="K239" s="866"/>
      <c r="L239" s="1072"/>
    </row>
    <row r="240" spans="1:13">
      <c r="A240" s="13"/>
      <c r="B240" s="13"/>
      <c r="C240" s="13"/>
      <c r="D240" s="13"/>
      <c r="E240" s="283" t="s">
        <v>823</v>
      </c>
      <c r="F240" s="256"/>
      <c r="G240" s="830"/>
      <c r="H240" s="653"/>
      <c r="I240" s="832"/>
      <c r="J240" s="256"/>
      <c r="K240" s="866"/>
      <c r="L240" s="1072"/>
    </row>
    <row r="241" spans="1:13">
      <c r="A241" s="13"/>
      <c r="B241" s="13"/>
      <c r="C241" s="13"/>
      <c r="D241" s="54"/>
      <c r="E241" s="283"/>
      <c r="F241" s="35"/>
      <c r="G241" s="764"/>
      <c r="H241" s="249"/>
      <c r="I241" s="829"/>
      <c r="J241" s="249"/>
      <c r="K241" s="866"/>
      <c r="L241" s="1072"/>
    </row>
    <row r="242" spans="1:13">
      <c r="A242" s="21" t="s">
        <v>180</v>
      </c>
      <c r="B242" s="13"/>
      <c r="C242" s="13"/>
      <c r="D242" s="13"/>
      <c r="E242" s="29"/>
      <c r="F242" s="256"/>
      <c r="G242" s="764"/>
      <c r="H242" s="249"/>
      <c r="I242" s="568"/>
      <c r="J242" s="249"/>
      <c r="K242" s="866"/>
      <c r="L242" s="1072"/>
    </row>
    <row r="243" spans="1:13">
      <c r="A243" s="13" t="s">
        <v>146</v>
      </c>
      <c r="B243" s="13"/>
      <c r="C243" s="13"/>
      <c r="D243" s="13"/>
      <c r="E243" s="206" t="s">
        <v>147</v>
      </c>
      <c r="F243" s="207" t="s">
        <v>148</v>
      </c>
      <c r="G243" s="819">
        <v>1559.54</v>
      </c>
      <c r="H243" s="209">
        <v>1000</v>
      </c>
      <c r="I243" s="238">
        <v>2</v>
      </c>
      <c r="J243" s="209">
        <v>4000</v>
      </c>
      <c r="K243" s="924">
        <v>1</v>
      </c>
      <c r="L243" s="998"/>
      <c r="M243" s="945">
        <f>+K243*L243</f>
        <v>0</v>
      </c>
    </row>
    <row r="244" spans="1:13">
      <c r="A244" s="13" t="s">
        <v>75</v>
      </c>
      <c r="B244" s="13"/>
      <c r="C244" s="13"/>
      <c r="D244" s="13"/>
      <c r="E244" s="206" t="s">
        <v>150</v>
      </c>
      <c r="F244" s="207" t="s">
        <v>148</v>
      </c>
      <c r="G244" s="819">
        <v>1559.54</v>
      </c>
      <c r="H244" s="209">
        <v>1000</v>
      </c>
      <c r="I244" s="238">
        <v>2</v>
      </c>
      <c r="J244" s="209">
        <v>4000</v>
      </c>
      <c r="K244" s="924">
        <v>1</v>
      </c>
      <c r="L244" s="998"/>
      <c r="M244" s="945">
        <f>+K244*L244</f>
        <v>0</v>
      </c>
    </row>
    <row r="245" spans="1:13">
      <c r="A245" s="13" t="s">
        <v>151</v>
      </c>
      <c r="B245" s="13"/>
      <c r="C245" s="13"/>
      <c r="D245" s="13"/>
      <c r="E245" s="206" t="s">
        <v>152</v>
      </c>
      <c r="F245" s="207" t="s">
        <v>148</v>
      </c>
      <c r="G245" s="819">
        <v>1559.54</v>
      </c>
      <c r="H245" s="209">
        <v>1000</v>
      </c>
      <c r="I245" s="238">
        <v>2</v>
      </c>
      <c r="J245" s="209">
        <v>4000</v>
      </c>
      <c r="K245" s="924">
        <v>1</v>
      </c>
      <c r="L245" s="998"/>
      <c r="M245" s="945">
        <f>+K245*L245</f>
        <v>0</v>
      </c>
    </row>
    <row r="246" spans="1:13">
      <c r="A246" s="13" t="s">
        <v>153</v>
      </c>
      <c r="B246" s="13"/>
      <c r="C246" s="13"/>
      <c r="D246" s="13"/>
      <c r="E246" s="206" t="s">
        <v>154</v>
      </c>
      <c r="F246" s="207" t="s">
        <v>148</v>
      </c>
      <c r="G246" s="819">
        <v>1559.54</v>
      </c>
      <c r="H246" s="209">
        <v>1000</v>
      </c>
      <c r="I246" s="238">
        <v>2</v>
      </c>
      <c r="J246" s="209">
        <v>4000</v>
      </c>
      <c r="K246" s="924">
        <v>1</v>
      </c>
      <c r="L246" s="998"/>
      <c r="M246" s="945">
        <f>+K246*L246</f>
        <v>0</v>
      </c>
    </row>
    <row r="247" spans="1:13">
      <c r="A247" s="13" t="s">
        <v>155</v>
      </c>
      <c r="B247" s="13"/>
      <c r="C247" s="13"/>
      <c r="D247" s="13"/>
      <c r="E247" s="206" t="s">
        <v>156</v>
      </c>
      <c r="F247" s="207" t="s">
        <v>148</v>
      </c>
      <c r="G247" s="819">
        <v>1559.54</v>
      </c>
      <c r="H247" s="209">
        <v>1000</v>
      </c>
      <c r="I247" s="238">
        <v>2</v>
      </c>
      <c r="J247" s="209">
        <v>4000</v>
      </c>
      <c r="K247" s="924">
        <v>1</v>
      </c>
      <c r="L247" s="998"/>
      <c r="M247" s="945">
        <f>+K247*L247</f>
        <v>0</v>
      </c>
    </row>
    <row r="248" spans="1:13" ht="23.4" customHeight="1">
      <c r="A248" s="53" t="s">
        <v>181</v>
      </c>
      <c r="B248" s="53"/>
      <c r="C248" s="53"/>
      <c r="D248" s="53"/>
      <c r="E248" s="286" t="s">
        <v>182</v>
      </c>
      <c r="F248" s="207" t="s">
        <v>148</v>
      </c>
      <c r="G248" s="819">
        <v>1559.54</v>
      </c>
      <c r="H248" s="1189" t="s">
        <v>647</v>
      </c>
      <c r="I248" s="1190"/>
      <c r="J248" s="282">
        <v>8000</v>
      </c>
      <c r="K248" s="927" t="s">
        <v>149</v>
      </c>
      <c r="L248" s="1073" t="s">
        <v>871</v>
      </c>
      <c r="M248" s="945" t="s">
        <v>871</v>
      </c>
    </row>
    <row r="249" spans="1:13">
      <c r="A249" s="13"/>
      <c r="B249" s="13"/>
      <c r="C249" s="13"/>
      <c r="D249" s="13"/>
      <c r="E249" s="283" t="s">
        <v>807</v>
      </c>
      <c r="F249" s="35"/>
      <c r="G249" s="764"/>
      <c r="H249" s="249"/>
      <c r="I249" s="829"/>
      <c r="J249" s="249"/>
      <c r="K249" s="866"/>
      <c r="L249" s="1072"/>
    </row>
    <row r="250" spans="1:13">
      <c r="A250" s="13"/>
      <c r="B250" s="13"/>
      <c r="C250" s="13"/>
      <c r="D250" s="13"/>
      <c r="E250" s="283"/>
      <c r="F250" s="35"/>
      <c r="G250" s="764"/>
      <c r="H250" s="249"/>
      <c r="I250" s="829"/>
      <c r="J250" s="249"/>
      <c r="K250" s="866"/>
      <c r="L250" s="1072"/>
    </row>
    <row r="251" spans="1:13">
      <c r="A251" s="21" t="s">
        <v>183</v>
      </c>
      <c r="B251" s="13"/>
      <c r="C251" s="13"/>
      <c r="D251" s="13"/>
      <c r="E251" s="29"/>
      <c r="F251" s="256"/>
      <c r="G251" s="764"/>
      <c r="H251" s="249"/>
      <c r="I251" s="568"/>
      <c r="J251" s="249"/>
      <c r="K251" s="866"/>
      <c r="L251" s="1072"/>
    </row>
    <row r="252" spans="1:13">
      <c r="A252" s="13" t="s">
        <v>158</v>
      </c>
      <c r="B252" s="13"/>
      <c r="C252" s="13"/>
      <c r="D252" s="13"/>
      <c r="E252" s="29"/>
      <c r="F252" s="256"/>
      <c r="G252" s="764"/>
      <c r="H252" s="249"/>
      <c r="I252" s="568"/>
      <c r="J252" s="249"/>
      <c r="K252" s="866"/>
      <c r="L252" s="1072"/>
    </row>
    <row r="253" spans="1:13">
      <c r="A253" s="13" t="s">
        <v>159</v>
      </c>
      <c r="B253" s="13"/>
      <c r="C253" s="13"/>
      <c r="D253" s="13"/>
      <c r="E253" s="206" t="s">
        <v>154</v>
      </c>
      <c r="F253" s="207" t="s">
        <v>148</v>
      </c>
      <c r="G253" s="819">
        <v>1559.54</v>
      </c>
      <c r="H253" s="209">
        <v>1000</v>
      </c>
      <c r="I253" s="238">
        <v>2</v>
      </c>
      <c r="J253" s="209">
        <v>4000</v>
      </c>
      <c r="K253" s="924">
        <v>1</v>
      </c>
      <c r="L253" s="998"/>
      <c r="M253" s="945">
        <f t="shared" ref="M253:M258" si="7">+K253*L253</f>
        <v>0</v>
      </c>
    </row>
    <row r="254" spans="1:13">
      <c r="A254" s="13" t="s">
        <v>1102</v>
      </c>
      <c r="B254" s="13"/>
      <c r="C254" s="13"/>
      <c r="D254" s="13"/>
      <c r="E254" s="206" t="s">
        <v>156</v>
      </c>
      <c r="F254" s="207" t="s">
        <v>148</v>
      </c>
      <c r="G254" s="819">
        <v>1559.54</v>
      </c>
      <c r="H254" s="209">
        <v>1000</v>
      </c>
      <c r="I254" s="238">
        <v>2</v>
      </c>
      <c r="J254" s="209">
        <v>4000</v>
      </c>
      <c r="K254" s="924">
        <v>1</v>
      </c>
      <c r="L254" s="998"/>
      <c r="M254" s="945">
        <f t="shared" si="7"/>
        <v>0</v>
      </c>
    </row>
    <row r="255" spans="1:13">
      <c r="A255" s="13" t="s">
        <v>160</v>
      </c>
      <c r="B255" s="13"/>
      <c r="C255" s="13"/>
      <c r="D255" s="13"/>
      <c r="E255" s="206" t="s">
        <v>161</v>
      </c>
      <c r="F255" s="207" t="s">
        <v>148</v>
      </c>
      <c r="G255" s="819">
        <v>1559.54</v>
      </c>
      <c r="H255" s="209">
        <v>1000</v>
      </c>
      <c r="I255" s="238">
        <v>2</v>
      </c>
      <c r="J255" s="209">
        <v>4000</v>
      </c>
      <c r="K255" s="924">
        <v>1</v>
      </c>
      <c r="L255" s="998"/>
      <c r="M255" s="945">
        <f t="shared" si="7"/>
        <v>0</v>
      </c>
    </row>
    <row r="256" spans="1:13">
      <c r="A256" s="13" t="s">
        <v>162</v>
      </c>
      <c r="B256" s="13"/>
      <c r="C256" s="13"/>
      <c r="D256" s="13"/>
      <c r="E256" s="206" t="s">
        <v>163</v>
      </c>
      <c r="F256" s="207" t="s">
        <v>148</v>
      </c>
      <c r="G256" s="819">
        <v>1559.54</v>
      </c>
      <c r="H256" s="209">
        <v>1000</v>
      </c>
      <c r="I256" s="238">
        <v>2</v>
      </c>
      <c r="J256" s="209">
        <v>4000</v>
      </c>
      <c r="K256" s="924">
        <v>1</v>
      </c>
      <c r="L256" s="998"/>
      <c r="M256" s="945">
        <f t="shared" si="7"/>
        <v>0</v>
      </c>
    </row>
    <row r="257" spans="1:13" ht="25.5" customHeight="1">
      <c r="A257" s="1266" t="s">
        <v>709</v>
      </c>
      <c r="B257" s="1266"/>
      <c r="C257" s="1266"/>
      <c r="D257" s="1267"/>
      <c r="E257" s="286" t="s">
        <v>184</v>
      </c>
      <c r="F257" s="207" t="s">
        <v>148</v>
      </c>
      <c r="G257" s="819">
        <v>1559.54</v>
      </c>
      <c r="H257" s="1115" t="s">
        <v>647</v>
      </c>
      <c r="I257" s="1116"/>
      <c r="J257" s="282">
        <v>8000</v>
      </c>
      <c r="K257" s="927">
        <v>1</v>
      </c>
      <c r="L257" s="998"/>
      <c r="M257" s="945">
        <f t="shared" si="7"/>
        <v>0</v>
      </c>
    </row>
    <row r="258" spans="1:13" ht="26.25" customHeight="1">
      <c r="A258" s="1275" t="s">
        <v>704</v>
      </c>
      <c r="B258" s="1275"/>
      <c r="C258" s="1275"/>
      <c r="D258" s="1276"/>
      <c r="E258" s="286" t="s">
        <v>164</v>
      </c>
      <c r="F258" s="207" t="s">
        <v>920</v>
      </c>
      <c r="G258" s="819">
        <v>8781</v>
      </c>
      <c r="H258" s="282">
        <v>200</v>
      </c>
      <c r="I258" s="588">
        <f>+G258/H258</f>
        <v>43.905000000000001</v>
      </c>
      <c r="J258" s="282">
        <v>400</v>
      </c>
      <c r="K258" s="927">
        <v>10</v>
      </c>
      <c r="L258" s="998"/>
      <c r="M258" s="945">
        <f t="shared" si="7"/>
        <v>0</v>
      </c>
    </row>
    <row r="259" spans="1:13">
      <c r="A259" s="80" t="s">
        <v>272</v>
      </c>
      <c r="B259" s="13"/>
      <c r="C259" s="13"/>
      <c r="D259" s="13"/>
      <c r="E259" s="283" t="s">
        <v>807</v>
      </c>
      <c r="F259" s="244"/>
      <c r="G259" s="833"/>
      <c r="H259" s="244"/>
      <c r="I259" s="829"/>
      <c r="J259" s="244"/>
      <c r="K259" s="929"/>
      <c r="L259" s="1072"/>
    </row>
    <row r="260" spans="1:13">
      <c r="A260" s="13"/>
      <c r="B260" s="13"/>
      <c r="C260" s="13"/>
      <c r="D260" s="13"/>
      <c r="E260" s="202"/>
      <c r="F260" s="256"/>
      <c r="G260" s="764"/>
      <c r="H260" s="249"/>
      <c r="I260" s="568"/>
      <c r="J260" s="249"/>
      <c r="K260" s="866"/>
      <c r="L260" s="1072"/>
    </row>
    <row r="261" spans="1:13">
      <c r="A261" s="21" t="s">
        <v>185</v>
      </c>
      <c r="B261" s="13"/>
      <c r="C261" s="13"/>
      <c r="D261" s="13"/>
      <c r="E261" s="29"/>
      <c r="F261" s="256"/>
      <c r="G261" s="764"/>
      <c r="H261" s="249"/>
      <c r="I261" s="568"/>
      <c r="J261" s="249"/>
      <c r="K261" s="866"/>
      <c r="L261" s="1072"/>
    </row>
    <row r="262" spans="1:13">
      <c r="A262" s="13" t="s">
        <v>137</v>
      </c>
      <c r="B262" s="13"/>
      <c r="C262" s="13"/>
      <c r="D262" s="13"/>
      <c r="E262" s="206" t="s">
        <v>138</v>
      </c>
      <c r="F262" s="207" t="s">
        <v>148</v>
      </c>
      <c r="G262" s="819">
        <v>1559.54</v>
      </c>
      <c r="H262" s="291">
        <v>4000</v>
      </c>
      <c r="I262" s="238">
        <v>1</v>
      </c>
      <c r="J262" s="209">
        <v>4000</v>
      </c>
      <c r="K262" s="924">
        <v>1</v>
      </c>
      <c r="L262" s="998"/>
      <c r="M262" s="945">
        <f>+K262*L262</f>
        <v>0</v>
      </c>
    </row>
    <row r="263" spans="1:13">
      <c r="A263" s="13" t="s">
        <v>139</v>
      </c>
      <c r="B263" s="13"/>
      <c r="C263" s="13"/>
      <c r="D263" s="13"/>
      <c r="E263" s="206" t="s">
        <v>140</v>
      </c>
      <c r="F263" s="207" t="s">
        <v>148</v>
      </c>
      <c r="G263" s="819">
        <v>1559.54</v>
      </c>
      <c r="H263" s="291">
        <v>4000</v>
      </c>
      <c r="I263" s="238">
        <v>1</v>
      </c>
      <c r="J263" s="209">
        <v>4000</v>
      </c>
      <c r="K263" s="924">
        <v>1</v>
      </c>
      <c r="L263" s="998"/>
      <c r="M263" s="945">
        <f>+K263*L263</f>
        <v>0</v>
      </c>
    </row>
    <row r="264" spans="1:13">
      <c r="A264" s="13" t="s">
        <v>141</v>
      </c>
      <c r="B264" s="13"/>
      <c r="C264" s="13"/>
      <c r="D264" s="13"/>
      <c r="E264" s="206" t="s">
        <v>142</v>
      </c>
      <c r="F264" s="207" t="s">
        <v>148</v>
      </c>
      <c r="G264" s="819">
        <v>1559.54</v>
      </c>
      <c r="H264" s="210" t="s">
        <v>654</v>
      </c>
      <c r="I264" s="238"/>
      <c r="J264" s="209">
        <v>4000</v>
      </c>
      <c r="K264" s="924">
        <v>1</v>
      </c>
      <c r="L264" s="998"/>
      <c r="M264" s="945">
        <f>+K264*L264</f>
        <v>0</v>
      </c>
    </row>
    <row r="265" spans="1:13">
      <c r="A265" s="13" t="s">
        <v>143</v>
      </c>
      <c r="B265" s="13"/>
      <c r="C265" s="13"/>
      <c r="D265" s="13"/>
      <c r="E265" s="206" t="s">
        <v>144</v>
      </c>
      <c r="F265" s="207" t="s">
        <v>148</v>
      </c>
      <c r="G265" s="819">
        <v>1559.54</v>
      </c>
      <c r="H265" s="210" t="s">
        <v>654</v>
      </c>
      <c r="I265" s="238"/>
      <c r="J265" s="209">
        <v>4000</v>
      </c>
      <c r="K265" s="924">
        <v>1</v>
      </c>
      <c r="L265" s="998"/>
      <c r="M265" s="945">
        <f>+K265*L265</f>
        <v>0</v>
      </c>
    </row>
    <row r="266" spans="1:13">
      <c r="A266" s="13"/>
      <c r="B266" s="13"/>
      <c r="C266" s="13"/>
      <c r="D266" s="13"/>
      <c r="E266" s="29"/>
      <c r="F266" s="35"/>
      <c r="G266" s="764"/>
      <c r="H266" s="249"/>
      <c r="I266" s="829"/>
      <c r="J266" s="249"/>
      <c r="K266" s="866"/>
      <c r="L266" s="1072"/>
    </row>
    <row r="267" spans="1:13">
      <c r="A267" s="21" t="s">
        <v>186</v>
      </c>
      <c r="B267" s="13"/>
      <c r="C267" s="13"/>
      <c r="D267" s="13"/>
      <c r="E267" s="29"/>
      <c r="F267" s="256"/>
      <c r="G267" s="764"/>
      <c r="H267" s="249"/>
      <c r="I267" s="568"/>
      <c r="J267" s="249"/>
      <c r="K267" s="866"/>
      <c r="L267" s="1072"/>
    </row>
    <row r="268" spans="1:13">
      <c r="A268" s="21" t="s">
        <v>187</v>
      </c>
      <c r="B268" s="13"/>
      <c r="C268" s="13"/>
      <c r="D268" s="13"/>
      <c r="E268" s="29"/>
      <c r="F268" s="256"/>
      <c r="G268" s="764"/>
      <c r="H268" s="249"/>
      <c r="I268" s="568"/>
      <c r="J268" s="249"/>
      <c r="K268" s="866"/>
      <c r="L268" s="1072"/>
    </row>
    <row r="269" spans="1:13">
      <c r="A269" s="13" t="s">
        <v>75</v>
      </c>
      <c r="B269" s="13"/>
      <c r="C269" s="13"/>
      <c r="D269" s="13"/>
      <c r="E269" s="206" t="s">
        <v>31</v>
      </c>
      <c r="F269" s="207" t="s">
        <v>124</v>
      </c>
      <c r="G269" s="819">
        <v>229.24</v>
      </c>
      <c r="H269" s="1135" t="s">
        <v>647</v>
      </c>
      <c r="I269" s="1136"/>
      <c r="J269" s="282" t="s">
        <v>308</v>
      </c>
      <c r="K269" s="924" t="s">
        <v>149</v>
      </c>
      <c r="L269" s="1073" t="s">
        <v>871</v>
      </c>
      <c r="M269" s="947" t="s">
        <v>871</v>
      </c>
    </row>
    <row r="270" spans="1:13">
      <c r="A270" s="13" t="s">
        <v>125</v>
      </c>
      <c r="B270" s="13"/>
      <c r="C270" s="13"/>
      <c r="D270" s="13"/>
      <c r="E270" s="206" t="s">
        <v>31</v>
      </c>
      <c r="F270" s="207" t="s">
        <v>124</v>
      </c>
      <c r="G270" s="819">
        <v>229.24</v>
      </c>
      <c r="H270" s="1137"/>
      <c r="I270" s="1138"/>
      <c r="J270" s="282" t="s">
        <v>308</v>
      </c>
      <c r="K270" s="924" t="s">
        <v>149</v>
      </c>
      <c r="L270" s="1073" t="s">
        <v>871</v>
      </c>
      <c r="M270" s="947" t="s">
        <v>871</v>
      </c>
    </row>
    <row r="271" spans="1:13">
      <c r="A271" s="13" t="s">
        <v>102</v>
      </c>
      <c r="B271" s="54"/>
      <c r="C271" s="13"/>
      <c r="D271" s="13"/>
      <c r="E271" s="206" t="s">
        <v>126</v>
      </c>
      <c r="F271" s="207" t="s">
        <v>124</v>
      </c>
      <c r="G271" s="819">
        <v>229.24</v>
      </c>
      <c r="H271" s="1137"/>
      <c r="I271" s="1138"/>
      <c r="J271" s="282" t="s">
        <v>308</v>
      </c>
      <c r="K271" s="924" t="s">
        <v>149</v>
      </c>
      <c r="L271" s="1073" t="s">
        <v>871</v>
      </c>
      <c r="M271" s="947" t="s">
        <v>871</v>
      </c>
    </row>
    <row r="272" spans="1:13">
      <c r="A272" s="13" t="s">
        <v>127</v>
      </c>
      <c r="B272" s="520"/>
      <c r="C272" s="50"/>
      <c r="D272" s="50"/>
      <c r="E272" s="206" t="s">
        <v>128</v>
      </c>
      <c r="F272" s="207" t="s">
        <v>124</v>
      </c>
      <c r="G272" s="819">
        <v>229.24</v>
      </c>
      <c r="H272" s="1137"/>
      <c r="I272" s="1138"/>
      <c r="J272" s="282" t="s">
        <v>308</v>
      </c>
      <c r="K272" s="924" t="s">
        <v>149</v>
      </c>
      <c r="L272" s="1073" t="s">
        <v>871</v>
      </c>
      <c r="M272" s="947" t="s">
        <v>871</v>
      </c>
    </row>
    <row r="273" spans="1:13">
      <c r="A273" s="13" t="s">
        <v>129</v>
      </c>
      <c r="B273" s="54"/>
      <c r="C273" s="13"/>
      <c r="D273" s="13"/>
      <c r="E273" s="206" t="s">
        <v>130</v>
      </c>
      <c r="F273" s="207" t="s">
        <v>124</v>
      </c>
      <c r="G273" s="819">
        <v>229.24</v>
      </c>
      <c r="H273" s="1137"/>
      <c r="I273" s="1138"/>
      <c r="J273" s="282" t="s">
        <v>308</v>
      </c>
      <c r="K273" s="924" t="s">
        <v>149</v>
      </c>
      <c r="L273" s="1073" t="s">
        <v>871</v>
      </c>
      <c r="M273" s="947" t="s">
        <v>871</v>
      </c>
    </row>
    <row r="274" spans="1:13">
      <c r="A274" s="13" t="s">
        <v>131</v>
      </c>
      <c r="B274" s="54"/>
      <c r="C274" s="13"/>
      <c r="D274" s="13"/>
      <c r="E274" s="206" t="s">
        <v>107</v>
      </c>
      <c r="F274" s="207" t="s">
        <v>124</v>
      </c>
      <c r="G274" s="819">
        <v>229.24</v>
      </c>
      <c r="H274" s="1137"/>
      <c r="I274" s="1138"/>
      <c r="J274" s="282" t="s">
        <v>308</v>
      </c>
      <c r="K274" s="924" t="s">
        <v>149</v>
      </c>
      <c r="L274" s="1073" t="s">
        <v>871</v>
      </c>
      <c r="M274" s="947" t="s">
        <v>871</v>
      </c>
    </row>
    <row r="275" spans="1:13">
      <c r="A275" s="13" t="s">
        <v>134</v>
      </c>
      <c r="B275" s="13"/>
      <c r="C275" s="13"/>
      <c r="D275" s="13"/>
      <c r="E275" s="206" t="s">
        <v>135</v>
      </c>
      <c r="F275" s="207" t="s">
        <v>124</v>
      </c>
      <c r="G275" s="819">
        <v>229.24</v>
      </c>
      <c r="H275" s="1137"/>
      <c r="I275" s="1138"/>
      <c r="J275" s="282" t="s">
        <v>308</v>
      </c>
      <c r="K275" s="924" t="s">
        <v>149</v>
      </c>
      <c r="L275" s="1073" t="s">
        <v>871</v>
      </c>
      <c r="M275" s="947" t="s">
        <v>871</v>
      </c>
    </row>
    <row r="276" spans="1:13">
      <c r="A276" s="13" t="s">
        <v>168</v>
      </c>
      <c r="B276" s="13"/>
      <c r="C276" s="13"/>
      <c r="D276" s="13"/>
      <c r="E276" s="206" t="s">
        <v>169</v>
      </c>
      <c r="F276" s="207" t="s">
        <v>124</v>
      </c>
      <c r="G276" s="819">
        <v>229.24</v>
      </c>
      <c r="H276" s="1137"/>
      <c r="I276" s="1138"/>
      <c r="J276" s="282" t="s">
        <v>308</v>
      </c>
      <c r="K276" s="924" t="s">
        <v>149</v>
      </c>
      <c r="L276" s="1073" t="s">
        <v>871</v>
      </c>
      <c r="M276" s="947" t="s">
        <v>871</v>
      </c>
    </row>
    <row r="277" spans="1:13">
      <c r="A277" s="13" t="s">
        <v>170</v>
      </c>
      <c r="B277" s="13"/>
      <c r="C277" s="13"/>
      <c r="D277" s="13"/>
      <c r="E277" s="206" t="s">
        <v>171</v>
      </c>
      <c r="F277" s="207" t="s">
        <v>124</v>
      </c>
      <c r="G277" s="819">
        <v>229.24</v>
      </c>
      <c r="H277" s="1139"/>
      <c r="I277" s="1140"/>
      <c r="J277" s="282" t="s">
        <v>308</v>
      </c>
      <c r="K277" s="924" t="s">
        <v>149</v>
      </c>
      <c r="L277" s="1073" t="s">
        <v>871</v>
      </c>
      <c r="M277" s="947" t="s">
        <v>871</v>
      </c>
    </row>
    <row r="278" spans="1:13">
      <c r="A278" s="13"/>
      <c r="B278" s="13"/>
      <c r="C278" s="13"/>
      <c r="D278" s="13"/>
      <c r="E278" s="283" t="s">
        <v>807</v>
      </c>
      <c r="F278" s="256"/>
      <c r="G278" s="764"/>
      <c r="H278" s="249"/>
      <c r="I278" s="568"/>
      <c r="J278" s="249"/>
      <c r="K278" s="925"/>
      <c r="L278" s="1072"/>
    </row>
    <row r="279" spans="1:13">
      <c r="A279" s="13"/>
      <c r="B279" s="13"/>
      <c r="C279" s="13"/>
      <c r="D279" s="13"/>
      <c r="E279" s="283" t="s">
        <v>805</v>
      </c>
      <c r="F279" s="256"/>
      <c r="G279" s="764"/>
      <c r="H279" s="249"/>
      <c r="I279" s="568"/>
      <c r="J279" s="249"/>
      <c r="K279" s="866"/>
      <c r="L279" s="1072"/>
    </row>
    <row r="280" spans="1:13">
      <c r="A280" s="21" t="s">
        <v>188</v>
      </c>
      <c r="B280" s="13"/>
      <c r="C280" s="13"/>
      <c r="D280" s="13"/>
      <c r="E280" s="29"/>
      <c r="F280" s="256"/>
      <c r="G280" s="764"/>
      <c r="H280" s="249"/>
      <c r="I280" s="568"/>
      <c r="J280" s="249"/>
      <c r="K280" s="866"/>
      <c r="L280" s="1072"/>
    </row>
    <row r="281" spans="1:13">
      <c r="A281" s="13" t="s">
        <v>137</v>
      </c>
      <c r="B281" s="13"/>
      <c r="C281" s="13"/>
      <c r="D281" s="13"/>
      <c r="E281" s="206" t="s">
        <v>138</v>
      </c>
      <c r="F281" s="207" t="s">
        <v>124</v>
      </c>
      <c r="G281" s="819">
        <v>229.24</v>
      </c>
      <c r="H281" s="1135" t="s">
        <v>647</v>
      </c>
      <c r="I281" s="1136"/>
      <c r="J281" s="207">
        <v>4000</v>
      </c>
      <c r="K281" s="924" t="s">
        <v>149</v>
      </c>
      <c r="L281" s="1073" t="s">
        <v>871</v>
      </c>
      <c r="M281" s="947" t="s">
        <v>922</v>
      </c>
    </row>
    <row r="282" spans="1:13">
      <c r="A282" s="13" t="s">
        <v>139</v>
      </c>
      <c r="B282" s="13"/>
      <c r="C282" s="13"/>
      <c r="D282" s="13"/>
      <c r="E282" s="206" t="s">
        <v>140</v>
      </c>
      <c r="F282" s="207" t="s">
        <v>124</v>
      </c>
      <c r="G282" s="819">
        <v>229.24</v>
      </c>
      <c r="H282" s="1137"/>
      <c r="I282" s="1138"/>
      <c r="J282" s="207">
        <v>4000</v>
      </c>
      <c r="K282" s="924" t="s">
        <v>149</v>
      </c>
      <c r="L282" s="1073" t="s">
        <v>871</v>
      </c>
      <c r="M282" s="947" t="s">
        <v>922</v>
      </c>
    </row>
    <row r="283" spans="1:13">
      <c r="A283" s="13" t="s">
        <v>141</v>
      </c>
      <c r="B283" s="13"/>
      <c r="C283" s="13"/>
      <c r="D283" s="13"/>
      <c r="E283" s="206" t="s">
        <v>142</v>
      </c>
      <c r="F283" s="207" t="s">
        <v>124</v>
      </c>
      <c r="G283" s="819">
        <v>229.24</v>
      </c>
      <c r="H283" s="1137"/>
      <c r="I283" s="1138"/>
      <c r="J283" s="207">
        <v>4000</v>
      </c>
      <c r="K283" s="924" t="s">
        <v>149</v>
      </c>
      <c r="L283" s="1073" t="s">
        <v>871</v>
      </c>
      <c r="M283" s="947" t="s">
        <v>922</v>
      </c>
    </row>
    <row r="284" spans="1:13">
      <c r="A284" s="13" t="s">
        <v>143</v>
      </c>
      <c r="B284" s="13"/>
      <c r="C284" s="13"/>
      <c r="D284" s="13"/>
      <c r="E284" s="206" t="s">
        <v>144</v>
      </c>
      <c r="F284" s="207" t="s">
        <v>124</v>
      </c>
      <c r="G284" s="819">
        <v>229.24</v>
      </c>
      <c r="H284" s="1139"/>
      <c r="I284" s="1140"/>
      <c r="J284" s="207">
        <v>4000</v>
      </c>
      <c r="K284" s="924" t="s">
        <v>149</v>
      </c>
      <c r="L284" s="1073" t="s">
        <v>871</v>
      </c>
      <c r="M284" s="947" t="s">
        <v>922</v>
      </c>
    </row>
    <row r="285" spans="1:13">
      <c r="A285" s="13"/>
      <c r="B285" s="13"/>
      <c r="C285" s="13"/>
      <c r="D285" s="13"/>
      <c r="E285" s="283" t="s">
        <v>807</v>
      </c>
      <c r="F285" s="283"/>
      <c r="G285" s="764"/>
      <c r="H285" s="249"/>
      <c r="I285" s="568"/>
      <c r="J285" s="249"/>
      <c r="K285" s="866"/>
      <c r="L285" s="1072"/>
    </row>
    <row r="286" spans="1:13">
      <c r="A286" s="13"/>
      <c r="B286" s="13"/>
      <c r="C286" s="13"/>
      <c r="D286" s="13"/>
      <c r="E286" s="283"/>
      <c r="F286" s="283"/>
      <c r="G286" s="764"/>
      <c r="H286" s="249"/>
      <c r="I286" s="568"/>
      <c r="J286" s="249"/>
      <c r="K286" s="866"/>
      <c r="L286" s="1072"/>
    </row>
    <row r="287" spans="1:13">
      <c r="A287" s="31" t="s">
        <v>811</v>
      </c>
      <c r="B287" s="13"/>
      <c r="C287" s="13"/>
      <c r="D287" s="31"/>
      <c r="F287" s="600"/>
      <c r="G287" s="764"/>
      <c r="H287" s="249"/>
      <c r="I287" s="829"/>
      <c r="J287" s="249"/>
      <c r="K287" s="866"/>
      <c r="L287" s="1072"/>
    </row>
    <row r="288" spans="1:13">
      <c r="A288" s="13" t="s">
        <v>173</v>
      </c>
      <c r="B288" s="13"/>
      <c r="C288" s="13"/>
      <c r="D288" s="13"/>
      <c r="E288" s="206" t="s">
        <v>174</v>
      </c>
      <c r="F288" s="207" t="s">
        <v>124</v>
      </c>
      <c r="G288" s="819"/>
      <c r="H288" s="1117" t="s">
        <v>808</v>
      </c>
      <c r="I288" s="1118"/>
      <c r="J288" s="207">
        <v>4000</v>
      </c>
      <c r="K288" s="924" t="s">
        <v>149</v>
      </c>
      <c r="L288" s="1073" t="s">
        <v>871</v>
      </c>
      <c r="M288" s="947" t="s">
        <v>871</v>
      </c>
    </row>
    <row r="289" spans="1:13">
      <c r="A289" s="13" t="s">
        <v>176</v>
      </c>
      <c r="B289" s="13"/>
      <c r="C289" s="13"/>
      <c r="D289" s="13"/>
      <c r="E289" s="206" t="s">
        <v>177</v>
      </c>
      <c r="F289" s="207" t="s">
        <v>124</v>
      </c>
      <c r="G289" s="819"/>
      <c r="H289" s="1119"/>
      <c r="I289" s="1120"/>
      <c r="J289" s="207">
        <v>4000</v>
      </c>
      <c r="K289" s="924" t="s">
        <v>149</v>
      </c>
      <c r="L289" s="1073" t="s">
        <v>871</v>
      </c>
      <c r="M289" s="947" t="s">
        <v>871</v>
      </c>
    </row>
    <row r="290" spans="1:13">
      <c r="A290" s="13" t="s">
        <v>178</v>
      </c>
      <c r="B290" s="13"/>
      <c r="C290" s="13"/>
      <c r="D290" s="13"/>
      <c r="E290" s="206" t="s">
        <v>179</v>
      </c>
      <c r="F290" s="207" t="s">
        <v>124</v>
      </c>
      <c r="G290" s="819"/>
      <c r="H290" s="1121"/>
      <c r="I290" s="1122"/>
      <c r="J290" s="207">
        <v>4000</v>
      </c>
      <c r="K290" s="924" t="s">
        <v>149</v>
      </c>
      <c r="L290" s="1073" t="s">
        <v>871</v>
      </c>
      <c r="M290" s="947" t="s">
        <v>871</v>
      </c>
    </row>
    <row r="291" spans="1:13">
      <c r="A291" s="13"/>
      <c r="B291" s="13"/>
      <c r="C291" s="13"/>
      <c r="D291" s="13"/>
      <c r="E291" s="283" t="s">
        <v>809</v>
      </c>
      <c r="F291" s="35"/>
      <c r="G291" s="764"/>
      <c r="H291" s="249"/>
      <c r="I291" s="829"/>
      <c r="J291" s="249"/>
      <c r="K291" s="866"/>
      <c r="L291" s="1072"/>
    </row>
    <row r="292" spans="1:13">
      <c r="A292" s="13"/>
      <c r="B292" s="13"/>
      <c r="C292" s="13"/>
      <c r="D292" s="13"/>
      <c r="E292" s="283"/>
      <c r="F292" s="35"/>
      <c r="G292" s="764"/>
      <c r="H292" s="249"/>
      <c r="I292" s="829"/>
      <c r="J292" s="249"/>
      <c r="K292" s="866"/>
      <c r="L292" s="1072"/>
    </row>
    <row r="293" spans="1:13">
      <c r="A293" s="21" t="s">
        <v>189</v>
      </c>
      <c r="B293" s="13"/>
      <c r="C293" s="13"/>
      <c r="D293" s="13"/>
      <c r="E293" s="29"/>
      <c r="F293" s="256"/>
      <c r="G293" s="764"/>
      <c r="H293" s="249"/>
      <c r="I293" s="568"/>
      <c r="J293" s="249"/>
      <c r="K293" s="866"/>
      <c r="L293" s="1072"/>
    </row>
    <row r="294" spans="1:13">
      <c r="A294" s="13" t="s">
        <v>146</v>
      </c>
      <c r="B294" s="13"/>
      <c r="C294" s="13"/>
      <c r="D294" s="13"/>
      <c r="E294" s="206" t="s">
        <v>147</v>
      </c>
      <c r="F294" s="207" t="s">
        <v>148</v>
      </c>
      <c r="G294" s="819">
        <v>229.24</v>
      </c>
      <c r="H294" s="209">
        <v>1000</v>
      </c>
      <c r="I294" s="238">
        <v>1</v>
      </c>
      <c r="J294" s="209">
        <v>4000</v>
      </c>
      <c r="K294" s="924">
        <v>1</v>
      </c>
      <c r="L294" s="998"/>
      <c r="M294" s="945">
        <f>+K294*L294</f>
        <v>0</v>
      </c>
    </row>
    <row r="295" spans="1:13">
      <c r="A295" s="13" t="s">
        <v>75</v>
      </c>
      <c r="B295" s="13"/>
      <c r="C295" s="13"/>
      <c r="D295" s="13"/>
      <c r="E295" s="206" t="s">
        <v>150</v>
      </c>
      <c r="F295" s="207" t="s">
        <v>148</v>
      </c>
      <c r="G295" s="819">
        <v>229.24</v>
      </c>
      <c r="H295" s="209">
        <v>1000</v>
      </c>
      <c r="I295" s="238">
        <v>1</v>
      </c>
      <c r="J295" s="209">
        <v>4000</v>
      </c>
      <c r="K295" s="924">
        <v>1</v>
      </c>
      <c r="L295" s="998"/>
      <c r="M295" s="945">
        <f>+K295*L295</f>
        <v>0</v>
      </c>
    </row>
    <row r="296" spans="1:13">
      <c r="A296" s="13" t="s">
        <v>151</v>
      </c>
      <c r="B296" s="13"/>
      <c r="C296" s="13"/>
      <c r="D296" s="13"/>
      <c r="E296" s="206" t="s">
        <v>152</v>
      </c>
      <c r="F296" s="207" t="s">
        <v>148</v>
      </c>
      <c r="G296" s="819">
        <v>229.24</v>
      </c>
      <c r="H296" s="209">
        <v>1000</v>
      </c>
      <c r="I296" s="238">
        <v>1</v>
      </c>
      <c r="J296" s="209">
        <v>4000</v>
      </c>
      <c r="K296" s="924">
        <v>1</v>
      </c>
      <c r="L296" s="998"/>
      <c r="M296" s="945">
        <f>+K296*L296</f>
        <v>0</v>
      </c>
    </row>
    <row r="297" spans="1:13">
      <c r="A297" s="13" t="s">
        <v>153</v>
      </c>
      <c r="B297" s="13"/>
      <c r="C297" s="13"/>
      <c r="D297" s="13"/>
      <c r="E297" s="206" t="s">
        <v>154</v>
      </c>
      <c r="F297" s="207" t="s">
        <v>148</v>
      </c>
      <c r="G297" s="819">
        <v>229.24</v>
      </c>
      <c r="H297" s="209">
        <v>1000</v>
      </c>
      <c r="I297" s="238">
        <v>1</v>
      </c>
      <c r="J297" s="209">
        <v>4000</v>
      </c>
      <c r="K297" s="924">
        <v>1</v>
      </c>
      <c r="L297" s="998"/>
      <c r="M297" s="945">
        <f>+K297*L297</f>
        <v>0</v>
      </c>
    </row>
    <row r="298" spans="1:13">
      <c r="A298" s="13" t="s">
        <v>155</v>
      </c>
      <c r="B298" s="13"/>
      <c r="C298" s="13"/>
      <c r="D298" s="13"/>
      <c r="E298" s="292" t="s">
        <v>156</v>
      </c>
      <c r="F298" s="293" t="s">
        <v>148</v>
      </c>
      <c r="G298" s="819">
        <v>229.24</v>
      </c>
      <c r="H298" s="209">
        <v>1000</v>
      </c>
      <c r="I298" s="238">
        <v>1</v>
      </c>
      <c r="J298" s="294">
        <v>4000</v>
      </c>
      <c r="K298" s="924">
        <v>1</v>
      </c>
      <c r="L298" s="998"/>
      <c r="M298" s="945">
        <f>+K298*L298</f>
        <v>0</v>
      </c>
    </row>
    <row r="299" spans="1:13" ht="26.1" customHeight="1">
      <c r="A299" s="53" t="s">
        <v>181</v>
      </c>
      <c r="B299" s="53"/>
      <c r="C299" s="53"/>
      <c r="D299" s="53"/>
      <c r="E299" s="286" t="s">
        <v>182</v>
      </c>
      <c r="F299" s="207" t="s">
        <v>148</v>
      </c>
      <c r="G299" s="819">
        <v>229.24</v>
      </c>
      <c r="H299" s="1115" t="s">
        <v>647</v>
      </c>
      <c r="I299" s="1116"/>
      <c r="J299" s="282">
        <v>8000</v>
      </c>
      <c r="K299" s="927" t="s">
        <v>149</v>
      </c>
      <c r="L299" s="1073" t="s">
        <v>871</v>
      </c>
      <c r="M299" s="947" t="s">
        <v>871</v>
      </c>
    </row>
    <row r="300" spans="1:13">
      <c r="E300" s="283" t="s">
        <v>807</v>
      </c>
      <c r="L300" s="1072"/>
    </row>
    <row r="301" spans="1:13">
      <c r="E301" s="283"/>
      <c r="L301" s="1072"/>
    </row>
    <row r="302" spans="1:13">
      <c r="A302" s="31" t="s">
        <v>810</v>
      </c>
      <c r="L302" s="1072"/>
    </row>
    <row r="303" spans="1:13">
      <c r="A303" s="13" t="s">
        <v>190</v>
      </c>
      <c r="B303" s="13"/>
      <c r="C303" s="13"/>
      <c r="D303" s="20"/>
      <c r="E303" s="291" t="s">
        <v>191</v>
      </c>
      <c r="F303" s="291"/>
      <c r="G303" s="834"/>
      <c r="H303" s="1168" t="s">
        <v>175</v>
      </c>
      <c r="I303" s="1169"/>
      <c r="J303" s="209" t="s">
        <v>824</v>
      </c>
      <c r="K303" s="924" t="s">
        <v>149</v>
      </c>
      <c r="L303" s="1073" t="s">
        <v>871</v>
      </c>
      <c r="M303" s="947" t="s">
        <v>871</v>
      </c>
    </row>
    <row r="304" spans="1:13">
      <c r="A304" s="13" t="s">
        <v>192</v>
      </c>
      <c r="B304" s="13"/>
      <c r="C304" s="13"/>
      <c r="D304" s="20"/>
      <c r="E304" s="291" t="s">
        <v>193</v>
      </c>
      <c r="F304" s="291"/>
      <c r="G304" s="834"/>
      <c r="H304" s="1170"/>
      <c r="I304" s="1171"/>
      <c r="J304" s="209" t="s">
        <v>824</v>
      </c>
      <c r="K304" s="924" t="s">
        <v>149</v>
      </c>
      <c r="L304" s="1073" t="s">
        <v>871</v>
      </c>
      <c r="M304" s="947" t="s">
        <v>871</v>
      </c>
    </row>
    <row r="305" spans="1:13">
      <c r="A305" s="13"/>
      <c r="B305" s="13"/>
      <c r="C305" s="13"/>
      <c r="D305" s="13"/>
      <c r="E305" s="283" t="s">
        <v>823</v>
      </c>
      <c r="F305" s="29"/>
      <c r="G305" s="764"/>
      <c r="H305" s="249"/>
      <c r="I305" s="829"/>
      <c r="J305" s="249"/>
      <c r="K305" s="866"/>
      <c r="L305" s="1072"/>
    </row>
    <row r="306" spans="1:13">
      <c r="A306" s="13"/>
      <c r="B306" s="13"/>
      <c r="C306" s="13"/>
      <c r="D306" s="20"/>
      <c r="F306" s="202"/>
      <c r="G306" s="764"/>
      <c r="H306" s="298"/>
      <c r="I306" s="835"/>
      <c r="J306" s="249"/>
      <c r="K306" s="866"/>
      <c r="L306" s="1072"/>
    </row>
    <row r="307" spans="1:13">
      <c r="A307" s="21" t="s">
        <v>194</v>
      </c>
      <c r="B307" s="13"/>
      <c r="C307" s="13"/>
      <c r="D307" s="13"/>
      <c r="E307" s="29"/>
      <c r="F307" s="256"/>
      <c r="G307" s="764"/>
      <c r="H307" s="249"/>
      <c r="I307" s="568"/>
      <c r="J307" s="249"/>
      <c r="K307" s="866"/>
      <c r="L307" s="1072"/>
    </row>
    <row r="308" spans="1:13">
      <c r="A308" s="13" t="s">
        <v>806</v>
      </c>
      <c r="B308" s="13"/>
      <c r="C308" s="13"/>
      <c r="D308" s="13"/>
      <c r="E308" s="29"/>
      <c r="F308" s="256"/>
      <c r="G308" s="764"/>
      <c r="H308" s="249"/>
      <c r="I308" s="568"/>
      <c r="J308" s="249"/>
      <c r="K308" s="866"/>
      <c r="L308" s="1072"/>
    </row>
    <row r="309" spans="1:13">
      <c r="A309" s="13" t="s">
        <v>159</v>
      </c>
      <c r="B309" s="13"/>
      <c r="C309" s="13"/>
      <c r="D309" s="13"/>
      <c r="E309" s="206" t="s">
        <v>154</v>
      </c>
      <c r="F309" s="207" t="s">
        <v>148</v>
      </c>
      <c r="G309" s="819">
        <v>229.24</v>
      </c>
      <c r="H309" s="209">
        <v>1000</v>
      </c>
      <c r="I309" s="238">
        <v>1</v>
      </c>
      <c r="J309" s="209">
        <v>4000</v>
      </c>
      <c r="K309" s="924">
        <v>1</v>
      </c>
      <c r="L309" s="998"/>
      <c r="M309" s="945">
        <f t="shared" ref="M309:M315" si="8">+K309*L309</f>
        <v>0</v>
      </c>
    </row>
    <row r="310" spans="1:13">
      <c r="A310" s="13" t="s">
        <v>712</v>
      </c>
      <c r="B310" s="13"/>
      <c r="C310" s="13"/>
      <c r="D310" s="13"/>
      <c r="E310" s="206" t="s">
        <v>156</v>
      </c>
      <c r="F310" s="207" t="s">
        <v>148</v>
      </c>
      <c r="G310" s="819">
        <v>229.24</v>
      </c>
      <c r="H310" s="209">
        <v>1000</v>
      </c>
      <c r="I310" s="238">
        <v>1</v>
      </c>
      <c r="J310" s="209">
        <v>4000</v>
      </c>
      <c r="K310" s="924">
        <v>1</v>
      </c>
      <c r="L310" s="998"/>
      <c r="M310" s="945">
        <f t="shared" si="8"/>
        <v>0</v>
      </c>
    </row>
    <row r="311" spans="1:13">
      <c r="A311" s="13" t="s">
        <v>160</v>
      </c>
      <c r="B311" s="13"/>
      <c r="C311" s="13"/>
      <c r="D311" s="13"/>
      <c r="E311" s="206" t="s">
        <v>161</v>
      </c>
      <c r="F311" s="207" t="s">
        <v>148</v>
      </c>
      <c r="G311" s="819">
        <v>229.24</v>
      </c>
      <c r="H311" s="209">
        <v>1000</v>
      </c>
      <c r="I311" s="238">
        <v>1</v>
      </c>
      <c r="J311" s="209">
        <v>4000</v>
      </c>
      <c r="K311" s="924">
        <v>1</v>
      </c>
      <c r="L311" s="998"/>
      <c r="M311" s="945">
        <f t="shared" si="8"/>
        <v>0</v>
      </c>
    </row>
    <row r="312" spans="1:13">
      <c r="A312" s="13" t="s">
        <v>162</v>
      </c>
      <c r="B312" s="13"/>
      <c r="C312" s="13"/>
      <c r="D312" s="13"/>
      <c r="E312" s="206" t="s">
        <v>163</v>
      </c>
      <c r="F312" s="207" t="s">
        <v>148</v>
      </c>
      <c r="G312" s="819">
        <v>229.24</v>
      </c>
      <c r="H312" s="209">
        <v>1000</v>
      </c>
      <c r="I312" s="238">
        <v>1</v>
      </c>
      <c r="J312" s="209">
        <v>4000</v>
      </c>
      <c r="K312" s="924">
        <v>1</v>
      </c>
      <c r="L312" s="998"/>
      <c r="M312" s="945">
        <f t="shared" si="8"/>
        <v>0</v>
      </c>
    </row>
    <row r="313" spans="1:13">
      <c r="A313" s="13" t="s">
        <v>195</v>
      </c>
      <c r="B313" s="13"/>
      <c r="C313" s="13"/>
      <c r="D313" s="13"/>
      <c r="E313" s="206" t="s">
        <v>196</v>
      </c>
      <c r="F313" s="207" t="s">
        <v>148</v>
      </c>
      <c r="G313" s="819">
        <v>229.24</v>
      </c>
      <c r="H313" s="209">
        <v>2000</v>
      </c>
      <c r="I313" s="238">
        <v>1</v>
      </c>
      <c r="J313" s="209">
        <v>4000</v>
      </c>
      <c r="K313" s="924">
        <v>1</v>
      </c>
      <c r="L313" s="998"/>
      <c r="M313" s="945">
        <f t="shared" si="8"/>
        <v>0</v>
      </c>
    </row>
    <row r="314" spans="1:13" ht="25.5" customHeight="1">
      <c r="A314" s="1182" t="s">
        <v>708</v>
      </c>
      <c r="B314" s="1182"/>
      <c r="C314" s="1182"/>
      <c r="D314" s="1268"/>
      <c r="E314" s="286" t="s">
        <v>184</v>
      </c>
      <c r="F314" s="207" t="s">
        <v>148</v>
      </c>
      <c r="G314" s="819">
        <v>229.24</v>
      </c>
      <c r="H314" s="1115" t="s">
        <v>647</v>
      </c>
      <c r="I314" s="1116"/>
      <c r="J314" s="282">
        <v>8000</v>
      </c>
      <c r="K314" s="927">
        <v>1</v>
      </c>
      <c r="L314" s="998"/>
      <c r="M314" s="945">
        <f t="shared" si="8"/>
        <v>0</v>
      </c>
    </row>
    <row r="315" spans="1:13" ht="25.5" customHeight="1">
      <c r="A315" s="1182" t="s">
        <v>707</v>
      </c>
      <c r="B315" s="1182"/>
      <c r="C315" s="1182"/>
      <c r="D315" s="1268"/>
      <c r="E315" s="286" t="s">
        <v>164</v>
      </c>
      <c r="F315" s="207" t="s">
        <v>920</v>
      </c>
      <c r="G315" s="819">
        <v>1310</v>
      </c>
      <c r="H315" s="282">
        <v>200</v>
      </c>
      <c r="I315" s="588">
        <v>8</v>
      </c>
      <c r="J315" s="282">
        <v>400</v>
      </c>
      <c r="K315" s="927">
        <v>10</v>
      </c>
      <c r="L315" s="998"/>
      <c r="M315" s="945">
        <f t="shared" si="8"/>
        <v>0</v>
      </c>
    </row>
    <row r="316" spans="1:13">
      <c r="A316" s="80" t="s">
        <v>272</v>
      </c>
      <c r="B316" s="13"/>
      <c r="C316" s="13"/>
      <c r="D316" s="13"/>
      <c r="E316" s="283" t="s">
        <v>807</v>
      </c>
      <c r="F316" s="256"/>
      <c r="G316" s="764"/>
      <c r="H316" s="249"/>
      <c r="I316" s="568"/>
      <c r="J316" s="249"/>
      <c r="K316" s="866"/>
      <c r="L316" s="1072"/>
    </row>
    <row r="317" spans="1:13">
      <c r="A317" s="80"/>
      <c r="B317" s="13"/>
      <c r="C317" s="13"/>
      <c r="D317" s="13"/>
      <c r="E317" s="29"/>
      <c r="F317" s="256"/>
      <c r="G317" s="764"/>
      <c r="H317" s="249"/>
      <c r="I317" s="568"/>
      <c r="J317" s="249"/>
      <c r="K317" s="866"/>
      <c r="L317" s="1072"/>
    </row>
    <row r="318" spans="1:13">
      <c r="A318" s="21" t="s">
        <v>197</v>
      </c>
      <c r="B318" s="13"/>
      <c r="C318" s="13"/>
      <c r="D318" s="13"/>
      <c r="E318" s="29"/>
      <c r="F318" s="256"/>
      <c r="G318" s="764"/>
      <c r="H318" s="249"/>
      <c r="I318" s="568"/>
      <c r="J318" s="249"/>
      <c r="K318" s="866"/>
      <c r="L318" s="1072"/>
    </row>
    <row r="319" spans="1:13">
      <c r="A319" s="13" t="s">
        <v>137</v>
      </c>
      <c r="B319" s="13"/>
      <c r="C319" s="13"/>
      <c r="D319" s="13"/>
      <c r="E319" s="206" t="s">
        <v>138</v>
      </c>
      <c r="F319" s="207" t="s">
        <v>148</v>
      </c>
      <c r="G319" s="819">
        <v>229.24</v>
      </c>
      <c r="H319" s="209">
        <v>4000</v>
      </c>
      <c r="I319" s="238">
        <v>1</v>
      </c>
      <c r="J319" s="209">
        <v>4000</v>
      </c>
      <c r="K319" s="924" t="s">
        <v>149</v>
      </c>
      <c r="L319" s="1073" t="s">
        <v>871</v>
      </c>
      <c r="M319" s="947" t="s">
        <v>871</v>
      </c>
    </row>
    <row r="320" spans="1:13">
      <c r="A320" s="13" t="s">
        <v>139</v>
      </c>
      <c r="B320" s="13"/>
      <c r="C320" s="13"/>
      <c r="D320" s="13"/>
      <c r="E320" s="206" t="s">
        <v>140</v>
      </c>
      <c r="F320" s="207" t="s">
        <v>148</v>
      </c>
      <c r="G320" s="819">
        <v>229.24</v>
      </c>
      <c r="H320" s="209">
        <v>4000</v>
      </c>
      <c r="I320" s="238">
        <v>1</v>
      </c>
      <c r="J320" s="209">
        <v>4000</v>
      </c>
      <c r="K320" s="924" t="s">
        <v>149</v>
      </c>
      <c r="L320" s="1073" t="s">
        <v>871</v>
      </c>
      <c r="M320" s="947" t="s">
        <v>871</v>
      </c>
    </row>
    <row r="321" spans="1:13">
      <c r="A321" s="13" t="s">
        <v>141</v>
      </c>
      <c r="B321" s="13"/>
      <c r="C321" s="13"/>
      <c r="D321" s="13"/>
      <c r="E321" s="206" t="s">
        <v>142</v>
      </c>
      <c r="F321" s="207" t="s">
        <v>148</v>
      </c>
      <c r="G321" s="819">
        <v>229.24</v>
      </c>
      <c r="H321" s="210" t="s">
        <v>654</v>
      </c>
      <c r="I321" s="238"/>
      <c r="J321" s="209">
        <v>4000</v>
      </c>
      <c r="K321" s="924" t="s">
        <v>149</v>
      </c>
      <c r="L321" s="1073" t="s">
        <v>871</v>
      </c>
      <c r="M321" s="947" t="s">
        <v>871</v>
      </c>
    </row>
    <row r="322" spans="1:13">
      <c r="A322" s="13" t="s">
        <v>143</v>
      </c>
      <c r="B322" s="13"/>
      <c r="C322" s="13"/>
      <c r="D322" s="13"/>
      <c r="E322" s="206" t="s">
        <v>144</v>
      </c>
      <c r="F322" s="207" t="s">
        <v>148</v>
      </c>
      <c r="G322" s="819">
        <v>229.24</v>
      </c>
      <c r="H322" s="210" t="s">
        <v>654</v>
      </c>
      <c r="I322" s="238"/>
      <c r="J322" s="209">
        <v>4000</v>
      </c>
      <c r="K322" s="924" t="s">
        <v>149</v>
      </c>
      <c r="L322" s="1073" t="s">
        <v>871</v>
      </c>
      <c r="M322" s="947" t="s">
        <v>871</v>
      </c>
    </row>
    <row r="323" spans="1:13">
      <c r="A323" s="13"/>
      <c r="B323" s="13"/>
      <c r="C323" s="13"/>
      <c r="D323" s="13"/>
      <c r="E323" s="283"/>
      <c r="F323" s="256"/>
      <c r="G323" s="764"/>
      <c r="H323" s="491"/>
      <c r="I323" s="568"/>
      <c r="J323" s="249"/>
      <c r="K323" s="866"/>
      <c r="L323" s="1072"/>
    </row>
    <row r="324" spans="1:13">
      <c r="A324" s="31" t="s">
        <v>811</v>
      </c>
      <c r="B324" s="13"/>
      <c r="C324" s="13"/>
      <c r="D324" s="31"/>
      <c r="F324" s="35"/>
      <c r="G324" s="764"/>
      <c r="H324" s="249"/>
      <c r="I324" s="829"/>
      <c r="J324" s="249"/>
      <c r="K324" s="866"/>
      <c r="L324" s="1072"/>
    </row>
    <row r="325" spans="1:13">
      <c r="A325" s="13" t="s">
        <v>173</v>
      </c>
      <c r="B325" s="13"/>
      <c r="C325" s="13"/>
      <c r="D325" s="13"/>
      <c r="E325" s="291" t="s">
        <v>198</v>
      </c>
      <c r="F325" s="291" t="s">
        <v>124</v>
      </c>
      <c r="G325" s="817"/>
      <c r="H325" s="1117" t="s">
        <v>808</v>
      </c>
      <c r="I325" s="1118"/>
      <c r="J325" s="209" t="s">
        <v>201</v>
      </c>
      <c r="K325" s="924" t="s">
        <v>149</v>
      </c>
      <c r="L325" s="1073" t="s">
        <v>871</v>
      </c>
      <c r="M325" s="947" t="s">
        <v>871</v>
      </c>
    </row>
    <row r="326" spans="1:13">
      <c r="A326" s="13" t="s">
        <v>176</v>
      </c>
      <c r="B326" s="13"/>
      <c r="C326" s="13"/>
      <c r="D326" s="13"/>
      <c r="E326" s="291" t="s">
        <v>199</v>
      </c>
      <c r="F326" s="291" t="s">
        <v>124</v>
      </c>
      <c r="G326" s="817"/>
      <c r="H326" s="1119"/>
      <c r="I326" s="1120"/>
      <c r="J326" s="209" t="s">
        <v>201</v>
      </c>
      <c r="K326" s="924" t="s">
        <v>149</v>
      </c>
      <c r="L326" s="1073" t="s">
        <v>871</v>
      </c>
      <c r="M326" s="947" t="s">
        <v>871</v>
      </c>
    </row>
    <row r="327" spans="1:13">
      <c r="A327" s="13" t="s">
        <v>178</v>
      </c>
      <c r="B327" s="13"/>
      <c r="C327" s="13"/>
      <c r="D327" s="13"/>
      <c r="E327" s="291" t="s">
        <v>200</v>
      </c>
      <c r="F327" s="291" t="s">
        <v>124</v>
      </c>
      <c r="G327" s="817"/>
      <c r="H327" s="1121"/>
      <c r="I327" s="1122"/>
      <c r="J327" s="209" t="s">
        <v>201</v>
      </c>
      <c r="K327" s="924" t="s">
        <v>149</v>
      </c>
      <c r="L327" s="1073" t="s">
        <v>871</v>
      </c>
      <c r="M327" s="947" t="s">
        <v>871</v>
      </c>
    </row>
    <row r="328" spans="1:13">
      <c r="A328" s="13"/>
      <c r="B328" s="13"/>
      <c r="C328" s="13"/>
      <c r="D328" s="13"/>
      <c r="E328" s="283" t="s">
        <v>823</v>
      </c>
      <c r="F328" s="35"/>
      <c r="G328" s="821"/>
      <c r="H328" s="270"/>
      <c r="I328" s="829"/>
      <c r="J328" s="270"/>
      <c r="K328" s="925"/>
      <c r="L328" s="1072"/>
    </row>
    <row r="329" spans="1:13">
      <c r="A329" s="13"/>
      <c r="B329" s="13"/>
      <c r="C329" s="13"/>
      <c r="D329" s="13"/>
      <c r="E329" s="29"/>
      <c r="F329" s="35"/>
      <c r="G329" s="764"/>
      <c r="H329" s="249"/>
      <c r="I329" s="829"/>
      <c r="J329" s="249"/>
      <c r="K329" s="866"/>
      <c r="L329" s="1072"/>
    </row>
    <row r="330" spans="1:13">
      <c r="A330" s="21" t="s">
        <v>202</v>
      </c>
      <c r="B330" s="13"/>
      <c r="C330" s="13"/>
      <c r="D330" s="13"/>
      <c r="E330" s="29"/>
      <c r="F330" s="256"/>
      <c r="G330" s="764"/>
      <c r="H330" s="249"/>
      <c r="I330" s="568"/>
      <c r="J330" s="249"/>
      <c r="K330" s="866"/>
      <c r="L330" s="1072"/>
    </row>
    <row r="331" spans="1:13">
      <c r="A331" s="21" t="s">
        <v>203</v>
      </c>
      <c r="B331" s="13"/>
      <c r="C331" s="13"/>
      <c r="D331" s="13"/>
      <c r="E331" s="29"/>
      <c r="F331" s="256"/>
      <c r="G331" s="764"/>
      <c r="H331" s="249"/>
      <c r="I331" s="568"/>
      <c r="J331" s="249"/>
      <c r="K331" s="866"/>
      <c r="L331" s="1072"/>
    </row>
    <row r="332" spans="1:13" ht="15" customHeight="1">
      <c r="A332" s="13" t="s">
        <v>75</v>
      </c>
      <c r="B332" s="13"/>
      <c r="C332" s="13"/>
      <c r="D332" s="13"/>
      <c r="E332" s="206" t="s">
        <v>31</v>
      </c>
      <c r="F332" s="207" t="s">
        <v>124</v>
      </c>
      <c r="G332" s="819">
        <v>16.91</v>
      </c>
      <c r="H332" s="1135" t="s">
        <v>647</v>
      </c>
      <c r="I332" s="1136"/>
      <c r="J332" s="282" t="s">
        <v>308</v>
      </c>
      <c r="K332" s="924" t="s">
        <v>149</v>
      </c>
      <c r="L332" s="1073" t="s">
        <v>871</v>
      </c>
      <c r="M332" s="947" t="s">
        <v>871</v>
      </c>
    </row>
    <row r="333" spans="1:13">
      <c r="A333" s="13" t="s">
        <v>125</v>
      </c>
      <c r="B333" s="13"/>
      <c r="C333" s="13"/>
      <c r="D333" s="13"/>
      <c r="E333" s="206" t="s">
        <v>31</v>
      </c>
      <c r="F333" s="207" t="s">
        <v>124</v>
      </c>
      <c r="G333" s="819">
        <v>16.91</v>
      </c>
      <c r="H333" s="1137"/>
      <c r="I333" s="1138"/>
      <c r="J333" s="282" t="s">
        <v>308</v>
      </c>
      <c r="K333" s="924" t="s">
        <v>149</v>
      </c>
      <c r="L333" s="1073" t="s">
        <v>871</v>
      </c>
      <c r="M333" s="947" t="s">
        <v>871</v>
      </c>
    </row>
    <row r="334" spans="1:13">
      <c r="A334" s="13" t="s">
        <v>102</v>
      </c>
      <c r="B334" s="54"/>
      <c r="C334" s="13"/>
      <c r="D334" s="13"/>
      <c r="E334" s="206" t="s">
        <v>126</v>
      </c>
      <c r="F334" s="207" t="s">
        <v>124</v>
      </c>
      <c r="G334" s="819">
        <v>16.91</v>
      </c>
      <c r="H334" s="1137"/>
      <c r="I334" s="1138"/>
      <c r="J334" s="282" t="s">
        <v>308</v>
      </c>
      <c r="K334" s="924" t="s">
        <v>149</v>
      </c>
      <c r="L334" s="1073" t="s">
        <v>871</v>
      </c>
      <c r="M334" s="947" t="s">
        <v>871</v>
      </c>
    </row>
    <row r="335" spans="1:13">
      <c r="A335" s="13" t="s">
        <v>127</v>
      </c>
      <c r="B335" s="520"/>
      <c r="C335" s="50"/>
      <c r="D335" s="50"/>
      <c r="E335" s="206" t="s">
        <v>128</v>
      </c>
      <c r="F335" s="207" t="s">
        <v>124</v>
      </c>
      <c r="G335" s="819">
        <v>16.91</v>
      </c>
      <c r="H335" s="1137"/>
      <c r="I335" s="1138"/>
      <c r="J335" s="282" t="s">
        <v>308</v>
      </c>
      <c r="K335" s="924" t="s">
        <v>149</v>
      </c>
      <c r="L335" s="1073" t="s">
        <v>871</v>
      </c>
      <c r="M335" s="947" t="s">
        <v>871</v>
      </c>
    </row>
    <row r="336" spans="1:13">
      <c r="A336" s="13" t="s">
        <v>129</v>
      </c>
      <c r="B336" s="54"/>
      <c r="C336" s="13"/>
      <c r="D336" s="13"/>
      <c r="E336" s="206" t="s">
        <v>130</v>
      </c>
      <c r="F336" s="207" t="s">
        <v>124</v>
      </c>
      <c r="G336" s="819">
        <v>16.91</v>
      </c>
      <c r="H336" s="1137"/>
      <c r="I336" s="1138"/>
      <c r="J336" s="282" t="s">
        <v>308</v>
      </c>
      <c r="K336" s="924" t="s">
        <v>149</v>
      </c>
      <c r="L336" s="1073" t="s">
        <v>871</v>
      </c>
      <c r="M336" s="947" t="s">
        <v>871</v>
      </c>
    </row>
    <row r="337" spans="1:13">
      <c r="A337" s="13" t="s">
        <v>131</v>
      </c>
      <c r="B337" s="54"/>
      <c r="C337" s="13"/>
      <c r="D337" s="13"/>
      <c r="E337" s="206" t="s">
        <v>107</v>
      </c>
      <c r="F337" s="207" t="s">
        <v>124</v>
      </c>
      <c r="G337" s="819">
        <v>16.91</v>
      </c>
      <c r="H337" s="1137"/>
      <c r="I337" s="1138"/>
      <c r="J337" s="282" t="s">
        <v>308</v>
      </c>
      <c r="K337" s="924" t="s">
        <v>149</v>
      </c>
      <c r="L337" s="1073" t="s">
        <v>871</v>
      </c>
      <c r="M337" s="947" t="s">
        <v>871</v>
      </c>
    </row>
    <row r="338" spans="1:13">
      <c r="A338" s="13" t="s">
        <v>132</v>
      </c>
      <c r="B338" s="54"/>
      <c r="C338" s="13"/>
      <c r="D338" s="13"/>
      <c r="E338" s="206" t="s">
        <v>133</v>
      </c>
      <c r="F338" s="207" t="s">
        <v>124</v>
      </c>
      <c r="G338" s="819">
        <v>16.91</v>
      </c>
      <c r="H338" s="1137"/>
      <c r="I338" s="1138"/>
      <c r="J338" s="282" t="s">
        <v>308</v>
      </c>
      <c r="K338" s="924" t="s">
        <v>149</v>
      </c>
      <c r="L338" s="1073" t="s">
        <v>871</v>
      </c>
      <c r="M338" s="947" t="s">
        <v>871</v>
      </c>
    </row>
    <row r="339" spans="1:13">
      <c r="A339" s="13" t="s">
        <v>204</v>
      </c>
      <c r="B339" s="54"/>
      <c r="C339" s="13"/>
      <c r="D339" s="13"/>
      <c r="E339" s="206" t="s">
        <v>109</v>
      </c>
      <c r="F339" s="207" t="s">
        <v>124</v>
      </c>
      <c r="G339" s="819">
        <v>16.91</v>
      </c>
      <c r="H339" s="1137"/>
      <c r="I339" s="1138"/>
      <c r="J339" s="282" t="s">
        <v>308</v>
      </c>
      <c r="K339" s="924" t="s">
        <v>149</v>
      </c>
      <c r="L339" s="1073" t="s">
        <v>871</v>
      </c>
      <c r="M339" s="947" t="s">
        <v>871</v>
      </c>
    </row>
    <row r="340" spans="1:13">
      <c r="A340" s="13" t="s">
        <v>168</v>
      </c>
      <c r="B340" s="13"/>
      <c r="C340" s="13"/>
      <c r="D340" s="13"/>
      <c r="E340" s="206" t="s">
        <v>169</v>
      </c>
      <c r="F340" s="207" t="s">
        <v>124</v>
      </c>
      <c r="G340" s="819">
        <v>16.91</v>
      </c>
      <c r="H340" s="1137"/>
      <c r="I340" s="1138"/>
      <c r="J340" s="282" t="s">
        <v>308</v>
      </c>
      <c r="K340" s="924" t="s">
        <v>149</v>
      </c>
      <c r="L340" s="1073" t="s">
        <v>871</v>
      </c>
      <c r="M340" s="947" t="s">
        <v>871</v>
      </c>
    </row>
    <row r="341" spans="1:13">
      <c r="A341" s="13" t="s">
        <v>170</v>
      </c>
      <c r="B341" s="13"/>
      <c r="C341" s="13"/>
      <c r="D341" s="13"/>
      <c r="E341" s="206" t="s">
        <v>171</v>
      </c>
      <c r="F341" s="207" t="s">
        <v>124</v>
      </c>
      <c r="G341" s="819">
        <v>16.91</v>
      </c>
      <c r="H341" s="1137"/>
      <c r="I341" s="1138"/>
      <c r="J341" s="282" t="s">
        <v>308</v>
      </c>
      <c r="K341" s="924" t="s">
        <v>149</v>
      </c>
      <c r="L341" s="1073" t="s">
        <v>871</v>
      </c>
      <c r="M341" s="947" t="s">
        <v>871</v>
      </c>
    </row>
    <row r="342" spans="1:13">
      <c r="A342" s="13" t="s">
        <v>134</v>
      </c>
      <c r="B342" s="13"/>
      <c r="C342" s="13"/>
      <c r="D342" s="13"/>
      <c r="E342" s="206" t="s">
        <v>135</v>
      </c>
      <c r="F342" s="207" t="s">
        <v>124</v>
      </c>
      <c r="G342" s="819">
        <v>16.91</v>
      </c>
      <c r="H342" s="1139"/>
      <c r="I342" s="1140"/>
      <c r="J342" s="282" t="s">
        <v>308</v>
      </c>
      <c r="K342" s="924" t="s">
        <v>149</v>
      </c>
      <c r="L342" s="1073" t="s">
        <v>871</v>
      </c>
      <c r="M342" s="947" t="s">
        <v>871</v>
      </c>
    </row>
    <row r="343" spans="1:13">
      <c r="A343" s="21"/>
      <c r="B343" s="13"/>
      <c r="C343" s="13"/>
      <c r="D343" s="13"/>
      <c r="E343" s="283" t="s">
        <v>807</v>
      </c>
      <c r="F343" s="256"/>
      <c r="G343" s="764"/>
      <c r="H343" s="249"/>
      <c r="I343" s="568"/>
      <c r="J343" s="249"/>
      <c r="K343" s="925"/>
      <c r="L343" s="1072"/>
    </row>
    <row r="344" spans="1:13">
      <c r="A344" s="21"/>
      <c r="B344" s="13"/>
      <c r="C344" s="13"/>
      <c r="D344" s="13"/>
      <c r="E344" s="283" t="s">
        <v>805</v>
      </c>
      <c r="F344" s="256"/>
      <c r="G344" s="764"/>
      <c r="H344" s="249"/>
      <c r="I344" s="568"/>
      <c r="J344" s="249"/>
      <c r="K344" s="866"/>
      <c r="L344" s="1072"/>
    </row>
    <row r="345" spans="1:13">
      <c r="A345" s="21"/>
      <c r="B345" s="13"/>
      <c r="C345" s="13"/>
      <c r="D345" s="13"/>
      <c r="E345" s="283"/>
      <c r="F345" s="256"/>
      <c r="G345" s="764"/>
      <c r="H345" s="249"/>
      <c r="I345" s="568"/>
      <c r="J345" s="249"/>
      <c r="K345" s="866"/>
      <c r="L345" s="1072"/>
    </row>
    <row r="346" spans="1:13">
      <c r="A346" s="21" t="s">
        <v>205</v>
      </c>
      <c r="B346" s="13"/>
      <c r="C346" s="13"/>
      <c r="D346" s="13"/>
      <c r="E346" s="29"/>
      <c r="F346" s="256"/>
      <c r="G346" s="764"/>
      <c r="H346" s="249"/>
      <c r="I346" s="568"/>
      <c r="J346" s="249"/>
      <c r="K346" s="866"/>
      <c r="L346" s="1072"/>
    </row>
    <row r="347" spans="1:13" ht="15" customHeight="1">
      <c r="A347" s="13" t="s">
        <v>137</v>
      </c>
      <c r="B347" s="13"/>
      <c r="C347" s="13"/>
      <c r="D347" s="13"/>
      <c r="E347" s="206" t="s">
        <v>138</v>
      </c>
      <c r="F347" s="207" t="s">
        <v>124</v>
      </c>
      <c r="G347" s="819">
        <v>16.91</v>
      </c>
      <c r="H347" s="1135" t="s">
        <v>647</v>
      </c>
      <c r="I347" s="1136"/>
      <c r="J347" s="282">
        <v>2500</v>
      </c>
      <c r="K347" s="924" t="s">
        <v>149</v>
      </c>
      <c r="L347" s="1073" t="s">
        <v>871</v>
      </c>
      <c r="M347" s="947" t="s">
        <v>871</v>
      </c>
    </row>
    <row r="348" spans="1:13">
      <c r="A348" s="13" t="s">
        <v>139</v>
      </c>
      <c r="B348" s="13"/>
      <c r="C348" s="13"/>
      <c r="D348" s="13"/>
      <c r="E348" s="206" t="s">
        <v>140</v>
      </c>
      <c r="F348" s="207" t="s">
        <v>124</v>
      </c>
      <c r="G348" s="819">
        <v>16.91</v>
      </c>
      <c r="H348" s="1137"/>
      <c r="I348" s="1138"/>
      <c r="J348" s="282">
        <v>2500</v>
      </c>
      <c r="K348" s="924" t="s">
        <v>149</v>
      </c>
      <c r="L348" s="1073" t="s">
        <v>871</v>
      </c>
      <c r="M348" s="947" t="s">
        <v>871</v>
      </c>
    </row>
    <row r="349" spans="1:13">
      <c r="A349" s="13" t="s">
        <v>141</v>
      </c>
      <c r="B349" s="13"/>
      <c r="C349" s="13"/>
      <c r="D349" s="13"/>
      <c r="E349" s="206" t="s">
        <v>142</v>
      </c>
      <c r="F349" s="207" t="s">
        <v>124</v>
      </c>
      <c r="G349" s="819">
        <v>16.91</v>
      </c>
      <c r="H349" s="1137"/>
      <c r="I349" s="1138"/>
      <c r="J349" s="282">
        <v>2500</v>
      </c>
      <c r="K349" s="924" t="s">
        <v>149</v>
      </c>
      <c r="L349" s="1073" t="s">
        <v>871</v>
      </c>
      <c r="M349" s="947" t="s">
        <v>871</v>
      </c>
    </row>
    <row r="350" spans="1:13">
      <c r="A350" s="13" t="s">
        <v>143</v>
      </c>
      <c r="B350" s="13"/>
      <c r="C350" s="13"/>
      <c r="D350" s="13"/>
      <c r="E350" s="206" t="s">
        <v>144</v>
      </c>
      <c r="F350" s="207" t="s">
        <v>124</v>
      </c>
      <c r="G350" s="819">
        <v>16.91</v>
      </c>
      <c r="H350" s="1139"/>
      <c r="I350" s="1140"/>
      <c r="J350" s="282">
        <v>2500</v>
      </c>
      <c r="K350" s="924" t="s">
        <v>149</v>
      </c>
      <c r="L350" s="1073" t="s">
        <v>871</v>
      </c>
      <c r="M350" s="947" t="s">
        <v>871</v>
      </c>
    </row>
    <row r="351" spans="1:13">
      <c r="A351" s="13"/>
      <c r="B351" s="13"/>
      <c r="C351" s="13"/>
      <c r="D351" s="13"/>
      <c r="E351" s="283" t="s">
        <v>807</v>
      </c>
      <c r="F351" s="256"/>
      <c r="G351" s="764"/>
      <c r="H351" s="249"/>
      <c r="I351" s="568"/>
      <c r="J351" s="249"/>
      <c r="K351" s="866"/>
      <c r="L351" s="1072"/>
    </row>
    <row r="352" spans="1:13">
      <c r="A352" s="13"/>
      <c r="B352" s="13"/>
      <c r="C352" s="13"/>
      <c r="D352" s="31"/>
      <c r="E352" s="283"/>
      <c r="F352" s="35"/>
      <c r="G352" s="764"/>
      <c r="H352" s="249"/>
      <c r="I352" s="829"/>
      <c r="J352" s="249"/>
      <c r="K352" s="866"/>
      <c r="L352" s="1072"/>
    </row>
    <row r="353" spans="1:13">
      <c r="A353" s="21" t="s">
        <v>206</v>
      </c>
      <c r="B353" s="13"/>
      <c r="C353" s="13"/>
      <c r="D353" s="13"/>
      <c r="E353" s="29"/>
      <c r="F353" s="256"/>
      <c r="G353" s="764"/>
      <c r="H353" s="249"/>
      <c r="I353" s="568"/>
      <c r="J353" s="249"/>
      <c r="K353" s="866"/>
      <c r="L353" s="1072"/>
    </row>
    <row r="354" spans="1:13">
      <c r="A354" s="13" t="s">
        <v>146</v>
      </c>
      <c r="B354" s="13"/>
      <c r="C354" s="13"/>
      <c r="D354" s="13"/>
      <c r="E354" s="206" t="s">
        <v>147</v>
      </c>
      <c r="F354" s="207" t="s">
        <v>148</v>
      </c>
      <c r="G354" s="819">
        <v>16.91</v>
      </c>
      <c r="H354" s="209">
        <v>500</v>
      </c>
      <c r="I354" s="238">
        <v>1</v>
      </c>
      <c r="J354" s="209">
        <v>2500</v>
      </c>
      <c r="K354" s="924" t="s">
        <v>149</v>
      </c>
      <c r="L354" s="1073" t="s">
        <v>871</v>
      </c>
      <c r="M354" s="947" t="s">
        <v>871</v>
      </c>
    </row>
    <row r="355" spans="1:13">
      <c r="A355" s="13" t="s">
        <v>75</v>
      </c>
      <c r="B355" s="13"/>
      <c r="C355" s="13"/>
      <c r="D355" s="13"/>
      <c r="E355" s="206" t="s">
        <v>150</v>
      </c>
      <c r="F355" s="207" t="s">
        <v>148</v>
      </c>
      <c r="G355" s="819">
        <v>16.91</v>
      </c>
      <c r="H355" s="209">
        <v>500</v>
      </c>
      <c r="I355" s="238">
        <v>1</v>
      </c>
      <c r="J355" s="209">
        <v>2500</v>
      </c>
      <c r="K355" s="924" t="s">
        <v>149</v>
      </c>
      <c r="L355" s="1073" t="s">
        <v>871</v>
      </c>
      <c r="M355" s="947" t="s">
        <v>871</v>
      </c>
    </row>
    <row r="356" spans="1:13">
      <c r="A356" s="13" t="s">
        <v>151</v>
      </c>
      <c r="B356" s="13"/>
      <c r="C356" s="13"/>
      <c r="D356" s="13"/>
      <c r="E356" s="206" t="s">
        <v>152</v>
      </c>
      <c r="F356" s="207" t="s">
        <v>148</v>
      </c>
      <c r="G356" s="819">
        <v>16.91</v>
      </c>
      <c r="H356" s="209">
        <v>500</v>
      </c>
      <c r="I356" s="238">
        <v>1</v>
      </c>
      <c r="J356" s="209">
        <v>2500</v>
      </c>
      <c r="K356" s="924" t="s">
        <v>149</v>
      </c>
      <c r="L356" s="1073" t="s">
        <v>871</v>
      </c>
      <c r="M356" s="947" t="s">
        <v>871</v>
      </c>
    </row>
    <row r="357" spans="1:13">
      <c r="A357" s="13" t="s">
        <v>153</v>
      </c>
      <c r="B357" s="13"/>
      <c r="C357" s="13"/>
      <c r="D357" s="13"/>
      <c r="E357" s="206" t="s">
        <v>154</v>
      </c>
      <c r="F357" s="207" t="s">
        <v>148</v>
      </c>
      <c r="G357" s="819">
        <v>16.91</v>
      </c>
      <c r="H357" s="209">
        <v>500</v>
      </c>
      <c r="I357" s="238">
        <v>1</v>
      </c>
      <c r="J357" s="209">
        <v>2500</v>
      </c>
      <c r="K357" s="924" t="s">
        <v>149</v>
      </c>
      <c r="L357" s="1073" t="s">
        <v>871</v>
      </c>
      <c r="M357" s="947" t="s">
        <v>871</v>
      </c>
    </row>
    <row r="358" spans="1:13">
      <c r="A358" s="13" t="s">
        <v>155</v>
      </c>
      <c r="B358" s="13"/>
      <c r="C358" s="13"/>
      <c r="D358" s="13"/>
      <c r="E358" s="206" t="s">
        <v>156</v>
      </c>
      <c r="F358" s="207" t="s">
        <v>148</v>
      </c>
      <c r="G358" s="819">
        <v>16.91</v>
      </c>
      <c r="H358" s="209">
        <v>500</v>
      </c>
      <c r="I358" s="238">
        <v>1</v>
      </c>
      <c r="J358" s="209">
        <v>2500</v>
      </c>
      <c r="K358" s="924" t="s">
        <v>149</v>
      </c>
      <c r="L358" s="1073" t="s">
        <v>871</v>
      </c>
      <c r="M358" s="947" t="s">
        <v>871</v>
      </c>
    </row>
    <row r="359" spans="1:13">
      <c r="A359" s="13"/>
      <c r="B359" s="13"/>
      <c r="C359" s="13"/>
      <c r="D359" s="13"/>
      <c r="E359" s="29"/>
      <c r="F359" s="35"/>
      <c r="G359" s="764"/>
      <c r="H359" s="249"/>
      <c r="I359" s="829"/>
      <c r="J359" s="249"/>
      <c r="K359" s="866"/>
      <c r="L359" s="1072"/>
    </row>
    <row r="360" spans="1:13">
      <c r="A360" s="21" t="s">
        <v>207</v>
      </c>
      <c r="B360" s="13"/>
      <c r="C360" s="13"/>
      <c r="D360" s="13"/>
      <c r="E360" s="29"/>
      <c r="F360" s="256"/>
      <c r="G360" s="764"/>
      <c r="H360" s="249"/>
      <c r="I360" s="568"/>
      <c r="J360" s="249"/>
      <c r="K360" s="866"/>
      <c r="L360" s="1072"/>
    </row>
    <row r="361" spans="1:13">
      <c r="A361" s="13" t="s">
        <v>158</v>
      </c>
      <c r="B361" s="13"/>
      <c r="C361" s="13"/>
      <c r="D361" s="13"/>
      <c r="E361" s="29"/>
      <c r="F361" s="256"/>
      <c r="G361" s="764"/>
      <c r="H361" s="249"/>
      <c r="I361" s="568"/>
      <c r="J361" s="249"/>
      <c r="K361" s="866"/>
      <c r="L361" s="1072"/>
    </row>
    <row r="362" spans="1:13">
      <c r="A362" s="13" t="s">
        <v>159</v>
      </c>
      <c r="B362" s="13"/>
      <c r="C362" s="13"/>
      <c r="D362" s="13"/>
      <c r="E362" s="206" t="s">
        <v>154</v>
      </c>
      <c r="F362" s="207" t="s">
        <v>148</v>
      </c>
      <c r="G362" s="819">
        <v>16.91</v>
      </c>
      <c r="H362" s="209">
        <v>500</v>
      </c>
      <c r="I362" s="238">
        <v>1</v>
      </c>
      <c r="J362" s="209">
        <v>2500</v>
      </c>
      <c r="K362" s="924" t="s">
        <v>149</v>
      </c>
      <c r="L362" s="1073" t="s">
        <v>871</v>
      </c>
      <c r="M362" s="947" t="s">
        <v>871</v>
      </c>
    </row>
    <row r="363" spans="1:13">
      <c r="A363" s="13" t="s">
        <v>1102</v>
      </c>
      <c r="B363" s="13"/>
      <c r="C363" s="13"/>
      <c r="D363" s="13"/>
      <c r="E363" s="206" t="s">
        <v>156</v>
      </c>
      <c r="F363" s="207" t="s">
        <v>148</v>
      </c>
      <c r="G363" s="819">
        <v>16.91</v>
      </c>
      <c r="H363" s="209">
        <v>500</v>
      </c>
      <c r="I363" s="238">
        <v>1</v>
      </c>
      <c r="J363" s="209">
        <v>2500</v>
      </c>
      <c r="K363" s="924" t="s">
        <v>149</v>
      </c>
      <c r="L363" s="1073" t="s">
        <v>871</v>
      </c>
      <c r="M363" s="947" t="s">
        <v>871</v>
      </c>
    </row>
    <row r="364" spans="1:13">
      <c r="A364" s="13" t="s">
        <v>160</v>
      </c>
      <c r="B364" s="13"/>
      <c r="C364" s="13"/>
      <c r="D364" s="13"/>
      <c r="E364" s="206" t="s">
        <v>161</v>
      </c>
      <c r="F364" s="207" t="s">
        <v>148</v>
      </c>
      <c r="G364" s="819">
        <v>16.91</v>
      </c>
      <c r="H364" s="209">
        <v>500</v>
      </c>
      <c r="I364" s="238">
        <v>1</v>
      </c>
      <c r="J364" s="209">
        <v>2500</v>
      </c>
      <c r="K364" s="924" t="s">
        <v>149</v>
      </c>
      <c r="L364" s="1073" t="s">
        <v>871</v>
      </c>
      <c r="M364" s="947" t="s">
        <v>871</v>
      </c>
    </row>
    <row r="365" spans="1:13">
      <c r="A365" s="13" t="s">
        <v>657</v>
      </c>
      <c r="B365" s="13"/>
      <c r="C365" s="13"/>
      <c r="D365" s="13"/>
      <c r="E365" s="206" t="s">
        <v>163</v>
      </c>
      <c r="F365" s="207" t="s">
        <v>148</v>
      </c>
      <c r="G365" s="819">
        <v>16.91</v>
      </c>
      <c r="H365" s="209">
        <v>500</v>
      </c>
      <c r="I365" s="238">
        <v>1</v>
      </c>
      <c r="J365" s="209">
        <v>2500</v>
      </c>
      <c r="K365" s="924" t="s">
        <v>149</v>
      </c>
      <c r="L365" s="1073" t="s">
        <v>871</v>
      </c>
      <c r="M365" s="947" t="s">
        <v>871</v>
      </c>
    </row>
    <row r="366" spans="1:13" ht="27.75" customHeight="1">
      <c r="A366" s="1272" t="s">
        <v>706</v>
      </c>
      <c r="B366" s="1273"/>
      <c r="C366" s="1273"/>
      <c r="D366" s="1274"/>
      <c r="E366" s="286" t="s">
        <v>164</v>
      </c>
      <c r="F366" s="207" t="s">
        <v>920</v>
      </c>
      <c r="G366" s="819">
        <v>84</v>
      </c>
      <c r="H366" s="282">
        <v>100</v>
      </c>
      <c r="I366" s="238">
        <v>1</v>
      </c>
      <c r="J366" s="282">
        <v>200</v>
      </c>
      <c r="K366" s="924" t="s">
        <v>149</v>
      </c>
      <c r="L366" s="1073" t="s">
        <v>871</v>
      </c>
      <c r="M366" s="947" t="s">
        <v>871</v>
      </c>
    </row>
    <row r="367" spans="1:13">
      <c r="A367" s="80" t="s">
        <v>272</v>
      </c>
      <c r="B367" s="13"/>
      <c r="C367" s="13"/>
      <c r="D367" s="13"/>
      <c r="E367" s="29"/>
      <c r="F367" s="35"/>
      <c r="G367" s="764"/>
      <c r="H367" s="249"/>
      <c r="I367" s="829"/>
      <c r="J367" s="249"/>
      <c r="K367" s="866"/>
      <c r="L367" s="1072"/>
    </row>
    <row r="368" spans="1:13">
      <c r="A368" s="21" t="s">
        <v>208</v>
      </c>
      <c r="B368" s="13"/>
      <c r="C368" s="13"/>
      <c r="D368" s="13"/>
      <c r="E368" s="29"/>
      <c r="F368" s="256"/>
      <c r="G368" s="764"/>
      <c r="H368" s="249"/>
      <c r="I368" s="568"/>
      <c r="J368" s="249"/>
      <c r="K368" s="866"/>
      <c r="L368" s="1072"/>
    </row>
    <row r="369" spans="1:13">
      <c r="A369" s="13" t="s">
        <v>137</v>
      </c>
      <c r="B369" s="13"/>
      <c r="C369" s="13"/>
      <c r="D369" s="13"/>
      <c r="E369" s="206" t="s">
        <v>138</v>
      </c>
      <c r="F369" s="207" t="s">
        <v>148</v>
      </c>
      <c r="G369" s="819">
        <v>16.91</v>
      </c>
      <c r="H369" s="210" t="s">
        <v>654</v>
      </c>
      <c r="I369" s="238"/>
      <c r="J369" s="209">
        <v>2500</v>
      </c>
      <c r="K369" s="924" t="s">
        <v>149</v>
      </c>
      <c r="L369" s="1073" t="s">
        <v>871</v>
      </c>
      <c r="M369" s="947" t="s">
        <v>871</v>
      </c>
    </row>
    <row r="370" spans="1:13">
      <c r="A370" s="13" t="s">
        <v>139</v>
      </c>
      <c r="B370" s="13"/>
      <c r="C370" s="13"/>
      <c r="D370" s="13"/>
      <c r="E370" s="206" t="s">
        <v>140</v>
      </c>
      <c r="F370" s="207" t="s">
        <v>148</v>
      </c>
      <c r="G370" s="819">
        <v>16.91</v>
      </c>
      <c r="H370" s="210" t="s">
        <v>654</v>
      </c>
      <c r="I370" s="238"/>
      <c r="J370" s="209">
        <v>2500</v>
      </c>
      <c r="K370" s="924" t="s">
        <v>149</v>
      </c>
      <c r="L370" s="1073" t="s">
        <v>871</v>
      </c>
      <c r="M370" s="947" t="s">
        <v>871</v>
      </c>
    </row>
    <row r="371" spans="1:13">
      <c r="A371" s="13" t="s">
        <v>141</v>
      </c>
      <c r="B371" s="13"/>
      <c r="C371" s="13"/>
      <c r="D371" s="13"/>
      <c r="E371" s="206" t="s">
        <v>142</v>
      </c>
      <c r="F371" s="207" t="s">
        <v>148</v>
      </c>
      <c r="G371" s="819">
        <v>16.91</v>
      </c>
      <c r="H371" s="210" t="s">
        <v>654</v>
      </c>
      <c r="I371" s="238"/>
      <c r="J371" s="209">
        <v>2500</v>
      </c>
      <c r="K371" s="924" t="s">
        <v>149</v>
      </c>
      <c r="L371" s="1073" t="s">
        <v>871</v>
      </c>
      <c r="M371" s="947" t="s">
        <v>871</v>
      </c>
    </row>
    <row r="372" spans="1:13">
      <c r="A372" s="13" t="s">
        <v>143</v>
      </c>
      <c r="B372" s="13"/>
      <c r="C372" s="13"/>
      <c r="D372" s="13"/>
      <c r="E372" s="206" t="s">
        <v>144</v>
      </c>
      <c r="F372" s="207" t="s">
        <v>148</v>
      </c>
      <c r="G372" s="819">
        <v>16.91</v>
      </c>
      <c r="H372" s="210" t="s">
        <v>654</v>
      </c>
      <c r="I372" s="238"/>
      <c r="J372" s="209">
        <v>2500</v>
      </c>
      <c r="K372" s="924" t="s">
        <v>149</v>
      </c>
      <c r="L372" s="1073" t="s">
        <v>871</v>
      </c>
      <c r="M372" s="947" t="s">
        <v>871</v>
      </c>
    </row>
    <row r="373" spans="1:13">
      <c r="A373" s="13"/>
      <c r="B373" s="13"/>
      <c r="C373" s="13"/>
      <c r="D373" s="13"/>
      <c r="E373" s="29"/>
      <c r="F373" s="35"/>
      <c r="G373" s="821"/>
      <c r="H373" s="270"/>
      <c r="I373" s="829"/>
      <c r="J373" s="270"/>
      <c r="K373" s="925"/>
      <c r="L373" s="1072"/>
    </row>
    <row r="374" spans="1:13">
      <c r="A374" s="21" t="s">
        <v>209</v>
      </c>
      <c r="B374" s="13"/>
      <c r="C374" s="13"/>
      <c r="D374" s="13"/>
      <c r="E374" s="29"/>
      <c r="F374" s="256"/>
      <c r="G374" s="764"/>
      <c r="H374" s="249"/>
      <c r="I374" s="568"/>
      <c r="J374" s="249"/>
      <c r="K374" s="866"/>
      <c r="L374" s="1072"/>
    </row>
    <row r="375" spans="1:13">
      <c r="A375" s="21" t="s">
        <v>210</v>
      </c>
      <c r="B375" s="13"/>
      <c r="C375" s="13"/>
      <c r="D375" s="13"/>
      <c r="E375" s="29"/>
      <c r="F375" s="256"/>
      <c r="G375" s="764"/>
      <c r="H375" s="249"/>
      <c r="I375" s="568"/>
      <c r="J375" s="249"/>
      <c r="K375" s="866"/>
      <c r="L375" s="1072"/>
    </row>
    <row r="376" spans="1:13">
      <c r="A376" s="21" t="s">
        <v>211</v>
      </c>
      <c r="B376" s="13"/>
      <c r="C376" s="13"/>
      <c r="D376" s="13"/>
      <c r="E376" s="29"/>
      <c r="F376" s="256"/>
      <c r="G376" s="764"/>
      <c r="H376" s="249"/>
      <c r="I376" s="568"/>
      <c r="J376" s="249"/>
      <c r="K376" s="866"/>
      <c r="L376" s="1072"/>
    </row>
    <row r="377" spans="1:13" ht="15" customHeight="1">
      <c r="A377" s="13" t="s">
        <v>75</v>
      </c>
      <c r="B377" s="13"/>
      <c r="C377" s="13"/>
      <c r="D377" s="13"/>
      <c r="E377" s="206" t="s">
        <v>31</v>
      </c>
      <c r="F377" s="207" t="s">
        <v>124</v>
      </c>
      <c r="G377" s="819">
        <v>673</v>
      </c>
      <c r="H377" s="1135" t="s">
        <v>647</v>
      </c>
      <c r="I377" s="1136"/>
      <c r="J377" s="282" t="s">
        <v>308</v>
      </c>
      <c r="K377" s="924" t="s">
        <v>149</v>
      </c>
      <c r="L377" s="1073" t="s">
        <v>871</v>
      </c>
      <c r="M377" s="947" t="s">
        <v>871</v>
      </c>
    </row>
    <row r="378" spans="1:13">
      <c r="A378" s="13" t="s">
        <v>125</v>
      </c>
      <c r="B378" s="13"/>
      <c r="C378" s="13"/>
      <c r="D378" s="13"/>
      <c r="E378" s="206" t="s">
        <v>31</v>
      </c>
      <c r="F378" s="207" t="s">
        <v>124</v>
      </c>
      <c r="G378" s="819">
        <v>673</v>
      </c>
      <c r="H378" s="1137"/>
      <c r="I378" s="1138"/>
      <c r="J378" s="282" t="s">
        <v>308</v>
      </c>
      <c r="K378" s="924" t="s">
        <v>149</v>
      </c>
      <c r="L378" s="1073" t="s">
        <v>871</v>
      </c>
      <c r="M378" s="947" t="s">
        <v>871</v>
      </c>
    </row>
    <row r="379" spans="1:13">
      <c r="A379" s="13" t="s">
        <v>102</v>
      </c>
      <c r="B379" s="54"/>
      <c r="C379" s="13"/>
      <c r="D379" s="13"/>
      <c r="E379" s="206" t="s">
        <v>126</v>
      </c>
      <c r="F379" s="207" t="s">
        <v>124</v>
      </c>
      <c r="G379" s="819">
        <v>673</v>
      </c>
      <c r="H379" s="1137"/>
      <c r="I379" s="1138"/>
      <c r="J379" s="282" t="s">
        <v>308</v>
      </c>
      <c r="K379" s="924" t="s">
        <v>149</v>
      </c>
      <c r="L379" s="1073" t="s">
        <v>871</v>
      </c>
      <c r="M379" s="947" t="s">
        <v>871</v>
      </c>
    </row>
    <row r="380" spans="1:13">
      <c r="A380" s="13" t="s">
        <v>127</v>
      </c>
      <c r="B380" s="520"/>
      <c r="C380" s="50"/>
      <c r="D380" s="50"/>
      <c r="E380" s="206" t="s">
        <v>128</v>
      </c>
      <c r="F380" s="207" t="s">
        <v>124</v>
      </c>
      <c r="G380" s="819">
        <v>673</v>
      </c>
      <c r="H380" s="1137"/>
      <c r="I380" s="1138"/>
      <c r="J380" s="282" t="s">
        <v>308</v>
      </c>
      <c r="K380" s="924" t="s">
        <v>149</v>
      </c>
      <c r="L380" s="1073" t="s">
        <v>871</v>
      </c>
      <c r="M380" s="947" t="s">
        <v>871</v>
      </c>
    </row>
    <row r="381" spans="1:13">
      <c r="A381" s="13" t="s">
        <v>129</v>
      </c>
      <c r="B381" s="54"/>
      <c r="C381" s="13"/>
      <c r="D381" s="13"/>
      <c r="E381" s="206" t="s">
        <v>130</v>
      </c>
      <c r="F381" s="207" t="s">
        <v>124</v>
      </c>
      <c r="G381" s="819">
        <v>673</v>
      </c>
      <c r="H381" s="1137"/>
      <c r="I381" s="1138"/>
      <c r="J381" s="282" t="s">
        <v>308</v>
      </c>
      <c r="K381" s="924" t="s">
        <v>149</v>
      </c>
      <c r="L381" s="1073" t="s">
        <v>871</v>
      </c>
      <c r="M381" s="947" t="s">
        <v>871</v>
      </c>
    </row>
    <row r="382" spans="1:13">
      <c r="A382" s="13" t="s">
        <v>131</v>
      </c>
      <c r="B382" s="54"/>
      <c r="C382" s="13"/>
      <c r="D382" s="13"/>
      <c r="E382" s="206" t="s">
        <v>107</v>
      </c>
      <c r="F382" s="207" t="s">
        <v>124</v>
      </c>
      <c r="G382" s="819">
        <v>673</v>
      </c>
      <c r="H382" s="1137"/>
      <c r="I382" s="1138"/>
      <c r="J382" s="282" t="s">
        <v>308</v>
      </c>
      <c r="K382" s="924" t="s">
        <v>149</v>
      </c>
      <c r="L382" s="1073" t="s">
        <v>871</v>
      </c>
      <c r="M382" s="947" t="s">
        <v>871</v>
      </c>
    </row>
    <row r="383" spans="1:13">
      <c r="A383" s="13" t="s">
        <v>132</v>
      </c>
      <c r="B383" s="54"/>
      <c r="C383" s="13"/>
      <c r="D383" s="13"/>
      <c r="E383" s="206" t="s">
        <v>133</v>
      </c>
      <c r="F383" s="207" t="s">
        <v>124</v>
      </c>
      <c r="G383" s="819">
        <v>673</v>
      </c>
      <c r="H383" s="1137"/>
      <c r="I383" s="1138"/>
      <c r="J383" s="282" t="s">
        <v>308</v>
      </c>
      <c r="K383" s="924" t="s">
        <v>149</v>
      </c>
      <c r="L383" s="1073" t="s">
        <v>871</v>
      </c>
      <c r="M383" s="947" t="s">
        <v>871</v>
      </c>
    </row>
    <row r="384" spans="1:13">
      <c r="A384" s="13" t="s">
        <v>204</v>
      </c>
      <c r="B384" s="54"/>
      <c r="C384" s="13"/>
      <c r="D384" s="13"/>
      <c r="E384" s="206" t="s">
        <v>109</v>
      </c>
      <c r="F384" s="207" t="s">
        <v>124</v>
      </c>
      <c r="G384" s="819">
        <v>673</v>
      </c>
      <c r="H384" s="1137"/>
      <c r="I384" s="1138"/>
      <c r="J384" s="282" t="s">
        <v>308</v>
      </c>
      <c r="K384" s="924" t="s">
        <v>149</v>
      </c>
      <c r="L384" s="1073" t="s">
        <v>871</v>
      </c>
      <c r="M384" s="947" t="s">
        <v>871</v>
      </c>
    </row>
    <row r="385" spans="1:13">
      <c r="A385" s="13" t="s">
        <v>134</v>
      </c>
      <c r="B385" s="13"/>
      <c r="C385" s="13"/>
      <c r="D385" s="13"/>
      <c r="E385" s="206" t="s">
        <v>135</v>
      </c>
      <c r="F385" s="207" t="s">
        <v>124</v>
      </c>
      <c r="G385" s="819">
        <v>673</v>
      </c>
      <c r="H385" s="1137"/>
      <c r="I385" s="1138"/>
      <c r="J385" s="282" t="s">
        <v>308</v>
      </c>
      <c r="K385" s="924" t="s">
        <v>149</v>
      </c>
      <c r="L385" s="1073" t="s">
        <v>871</v>
      </c>
      <c r="M385" s="947" t="s">
        <v>871</v>
      </c>
    </row>
    <row r="386" spans="1:13">
      <c r="A386" s="13" t="s">
        <v>168</v>
      </c>
      <c r="B386" s="13"/>
      <c r="C386" s="13"/>
      <c r="D386" s="13"/>
      <c r="E386" s="206" t="s">
        <v>169</v>
      </c>
      <c r="F386" s="207" t="s">
        <v>124</v>
      </c>
      <c r="G386" s="819">
        <v>673</v>
      </c>
      <c r="H386" s="1137"/>
      <c r="I386" s="1138"/>
      <c r="J386" s="282" t="s">
        <v>308</v>
      </c>
      <c r="K386" s="924" t="s">
        <v>149</v>
      </c>
      <c r="L386" s="1073" t="s">
        <v>871</v>
      </c>
      <c r="M386" s="947" t="s">
        <v>871</v>
      </c>
    </row>
    <row r="387" spans="1:13">
      <c r="A387" s="13" t="s">
        <v>170</v>
      </c>
      <c r="B387" s="13"/>
      <c r="C387" s="13"/>
      <c r="D387" s="13"/>
      <c r="E387" s="206" t="s">
        <v>171</v>
      </c>
      <c r="F387" s="207" t="s">
        <v>124</v>
      </c>
      <c r="G387" s="819">
        <v>673</v>
      </c>
      <c r="H387" s="1139"/>
      <c r="I387" s="1140"/>
      <c r="J387" s="282" t="s">
        <v>308</v>
      </c>
      <c r="K387" s="924" t="s">
        <v>149</v>
      </c>
      <c r="L387" s="1073" t="s">
        <v>871</v>
      </c>
      <c r="M387" s="947" t="s">
        <v>871</v>
      </c>
    </row>
    <row r="388" spans="1:13">
      <c r="A388" s="13"/>
      <c r="B388" s="13"/>
      <c r="C388" s="13"/>
      <c r="D388" s="13"/>
      <c r="E388" s="283" t="s">
        <v>807</v>
      </c>
      <c r="F388" s="256"/>
      <c r="G388" s="764"/>
      <c r="H388" s="249"/>
      <c r="I388" s="568"/>
      <c r="J388" s="249"/>
      <c r="K388" s="866"/>
      <c r="L388" s="1072"/>
    </row>
    <row r="389" spans="1:13">
      <c r="A389" s="21"/>
      <c r="B389" s="13"/>
      <c r="C389" s="13"/>
      <c r="D389" s="13"/>
      <c r="E389" s="283" t="s">
        <v>805</v>
      </c>
      <c r="F389" s="256"/>
      <c r="G389" s="764"/>
      <c r="H389" s="249"/>
      <c r="I389" s="568"/>
      <c r="J389" s="249"/>
      <c r="K389" s="866"/>
      <c r="L389" s="1072"/>
    </row>
    <row r="390" spans="1:13">
      <c r="A390" s="21"/>
      <c r="B390" s="13"/>
      <c r="C390" s="13"/>
      <c r="D390" s="13"/>
      <c r="E390" s="283"/>
      <c r="F390" s="256"/>
      <c r="G390" s="764"/>
      <c r="H390" s="249"/>
      <c r="I390" s="568"/>
      <c r="J390" s="249"/>
      <c r="K390" s="866"/>
      <c r="L390" s="1072"/>
    </row>
    <row r="391" spans="1:13">
      <c r="A391" s="21" t="s">
        <v>212</v>
      </c>
      <c r="B391" s="13"/>
      <c r="C391" s="13"/>
      <c r="D391" s="13"/>
      <c r="E391" s="29"/>
      <c r="F391" s="256"/>
      <c r="G391" s="764"/>
      <c r="H391" s="249"/>
      <c r="I391" s="568"/>
      <c r="J391" s="249"/>
      <c r="K391" s="866"/>
      <c r="L391" s="1072"/>
    </row>
    <row r="392" spans="1:13">
      <c r="A392" s="13" t="s">
        <v>137</v>
      </c>
      <c r="B392" s="13"/>
      <c r="C392" s="13"/>
      <c r="D392" s="13"/>
      <c r="E392" s="206" t="s">
        <v>138</v>
      </c>
      <c r="F392" s="207" t="s">
        <v>124</v>
      </c>
      <c r="G392" s="819">
        <v>673</v>
      </c>
      <c r="H392" s="1135" t="s">
        <v>647</v>
      </c>
      <c r="I392" s="1136"/>
      <c r="J392" s="207">
        <v>2500</v>
      </c>
      <c r="K392" s="924">
        <v>1</v>
      </c>
      <c r="L392" s="998"/>
      <c r="M392" s="945">
        <f>+K392*L392</f>
        <v>0</v>
      </c>
    </row>
    <row r="393" spans="1:13">
      <c r="A393" s="13" t="s">
        <v>139</v>
      </c>
      <c r="B393" s="13"/>
      <c r="C393" s="13"/>
      <c r="D393" s="13"/>
      <c r="E393" s="206" t="s">
        <v>140</v>
      </c>
      <c r="F393" s="207" t="s">
        <v>124</v>
      </c>
      <c r="G393" s="819">
        <v>673</v>
      </c>
      <c r="H393" s="1137"/>
      <c r="I393" s="1138"/>
      <c r="J393" s="207">
        <v>2500</v>
      </c>
      <c r="K393" s="924">
        <v>1</v>
      </c>
      <c r="L393" s="998"/>
      <c r="M393" s="945">
        <f>+K393*L393</f>
        <v>0</v>
      </c>
    </row>
    <row r="394" spans="1:13">
      <c r="A394" s="13" t="s">
        <v>141</v>
      </c>
      <c r="B394" s="13"/>
      <c r="C394" s="13"/>
      <c r="D394" s="13"/>
      <c r="E394" s="206" t="s">
        <v>142</v>
      </c>
      <c r="F394" s="207" t="s">
        <v>124</v>
      </c>
      <c r="G394" s="819">
        <v>673</v>
      </c>
      <c r="H394" s="1137"/>
      <c r="I394" s="1138"/>
      <c r="J394" s="207">
        <v>2500</v>
      </c>
      <c r="K394" s="924">
        <v>1</v>
      </c>
      <c r="L394" s="998"/>
      <c r="M394" s="945">
        <f>+K394*L394</f>
        <v>0</v>
      </c>
    </row>
    <row r="395" spans="1:13">
      <c r="A395" s="13" t="s">
        <v>143</v>
      </c>
      <c r="B395" s="13"/>
      <c r="C395" s="13"/>
      <c r="D395" s="13"/>
      <c r="E395" s="206" t="s">
        <v>144</v>
      </c>
      <c r="F395" s="207" t="s">
        <v>124</v>
      </c>
      <c r="G395" s="819">
        <v>673</v>
      </c>
      <c r="H395" s="1139"/>
      <c r="I395" s="1140"/>
      <c r="J395" s="207">
        <v>2500</v>
      </c>
      <c r="K395" s="924">
        <v>1</v>
      </c>
      <c r="L395" s="998"/>
      <c r="M395" s="945">
        <f>+K395*L395</f>
        <v>0</v>
      </c>
    </row>
    <row r="396" spans="1:13">
      <c r="A396" s="13"/>
      <c r="B396" s="13"/>
      <c r="C396" s="13"/>
      <c r="D396" s="13"/>
      <c r="E396" s="283" t="s">
        <v>807</v>
      </c>
      <c r="F396" s="283"/>
      <c r="G396" s="764"/>
      <c r="H396" s="249"/>
      <c r="I396" s="568"/>
      <c r="J396" s="249"/>
      <c r="K396" s="866"/>
      <c r="L396" s="1072"/>
    </row>
    <row r="397" spans="1:13">
      <c r="A397" s="13"/>
      <c r="B397" s="13"/>
      <c r="C397" s="13"/>
      <c r="D397" s="13"/>
      <c r="E397" s="283"/>
      <c r="F397" s="283"/>
      <c r="G397" s="764"/>
      <c r="H397" s="249"/>
      <c r="I397" s="568"/>
      <c r="J397" s="249"/>
      <c r="K397" s="866"/>
      <c r="L397" s="1072"/>
    </row>
    <row r="398" spans="1:13">
      <c r="A398" s="31" t="s">
        <v>811</v>
      </c>
      <c r="B398" s="13"/>
      <c r="C398" s="13"/>
      <c r="D398" s="31"/>
      <c r="F398" s="600"/>
      <c r="G398" s="764"/>
      <c r="H398" s="249"/>
      <c r="I398" s="829"/>
      <c r="J398" s="249"/>
      <c r="K398" s="866"/>
      <c r="L398" s="1072"/>
    </row>
    <row r="399" spans="1:13">
      <c r="A399" s="13" t="s">
        <v>173</v>
      </c>
      <c r="B399" s="13"/>
      <c r="C399" s="13"/>
      <c r="D399" s="13"/>
      <c r="E399" s="206" t="s">
        <v>174</v>
      </c>
      <c r="F399" s="207" t="s">
        <v>124</v>
      </c>
      <c r="G399" s="819"/>
      <c r="H399" s="1152" t="s">
        <v>808</v>
      </c>
      <c r="I399" s="1153"/>
      <c r="J399" s="282" t="s">
        <v>216</v>
      </c>
      <c r="K399" s="924" t="s">
        <v>149</v>
      </c>
      <c r="L399" s="1073" t="s">
        <v>871</v>
      </c>
      <c r="M399" s="947" t="s">
        <v>871</v>
      </c>
    </row>
    <row r="400" spans="1:13">
      <c r="A400" s="13" t="s">
        <v>176</v>
      </c>
      <c r="B400" s="13"/>
      <c r="C400" s="13"/>
      <c r="D400" s="13"/>
      <c r="E400" s="206" t="s">
        <v>177</v>
      </c>
      <c r="F400" s="207" t="s">
        <v>124</v>
      </c>
      <c r="G400" s="819"/>
      <c r="H400" s="1172"/>
      <c r="I400" s="1173"/>
      <c r="J400" s="282" t="s">
        <v>216</v>
      </c>
      <c r="K400" s="924" t="s">
        <v>149</v>
      </c>
      <c r="L400" s="1073" t="s">
        <v>871</v>
      </c>
      <c r="M400" s="947" t="s">
        <v>871</v>
      </c>
    </row>
    <row r="401" spans="1:13">
      <c r="A401" s="13" t="s">
        <v>178</v>
      </c>
      <c r="B401" s="13"/>
      <c r="C401" s="13"/>
      <c r="D401" s="13"/>
      <c r="E401" s="206" t="s">
        <v>179</v>
      </c>
      <c r="F401" s="207" t="s">
        <v>124</v>
      </c>
      <c r="G401" s="819"/>
      <c r="H401" s="1174"/>
      <c r="I401" s="1175"/>
      <c r="J401" s="282" t="s">
        <v>216</v>
      </c>
      <c r="K401" s="924" t="s">
        <v>149</v>
      </c>
      <c r="L401" s="1073" t="s">
        <v>871</v>
      </c>
      <c r="M401" s="947" t="s">
        <v>871</v>
      </c>
    </row>
    <row r="402" spans="1:13">
      <c r="A402" s="13"/>
      <c r="B402" s="13"/>
      <c r="C402" s="13"/>
      <c r="D402" s="13"/>
      <c r="E402" s="283" t="s">
        <v>823</v>
      </c>
      <c r="F402" s="35"/>
      <c r="G402" s="764"/>
      <c r="H402" s="249"/>
      <c r="I402" s="829"/>
      <c r="J402" s="249"/>
      <c r="K402" s="866"/>
      <c r="L402" s="1072"/>
    </row>
    <row r="403" spans="1:13">
      <c r="A403" s="13"/>
      <c r="B403" s="13"/>
      <c r="C403" s="13"/>
      <c r="D403" s="13"/>
      <c r="E403" s="283"/>
      <c r="F403" s="36"/>
      <c r="G403" s="811"/>
      <c r="H403" s="36"/>
      <c r="I403" s="813"/>
      <c r="J403" s="36"/>
      <c r="K403" s="922"/>
      <c r="L403" s="1072"/>
    </row>
    <row r="404" spans="1:13">
      <c r="A404" s="21" t="s">
        <v>213</v>
      </c>
      <c r="B404" s="13"/>
      <c r="C404" s="13"/>
      <c r="D404" s="13"/>
      <c r="E404" s="29"/>
      <c r="F404" s="256"/>
      <c r="G404" s="764"/>
      <c r="H404" s="249"/>
      <c r="I404" s="568"/>
      <c r="J404" s="249"/>
      <c r="K404" s="866"/>
      <c r="L404" s="1072"/>
    </row>
    <row r="405" spans="1:13">
      <c r="A405" s="13" t="s">
        <v>146</v>
      </c>
      <c r="B405" s="13"/>
      <c r="C405" s="13"/>
      <c r="D405" s="13"/>
      <c r="E405" s="206" t="s">
        <v>147</v>
      </c>
      <c r="F405" s="207" t="s">
        <v>148</v>
      </c>
      <c r="G405" s="819">
        <v>673</v>
      </c>
      <c r="H405" s="209">
        <v>500</v>
      </c>
      <c r="I405" s="238">
        <v>2</v>
      </c>
      <c r="J405" s="209">
        <v>2500</v>
      </c>
      <c r="K405" s="924">
        <v>1</v>
      </c>
      <c r="L405" s="998"/>
      <c r="M405" s="945">
        <f>+K405*L405</f>
        <v>0</v>
      </c>
    </row>
    <row r="406" spans="1:13">
      <c r="A406" s="13" t="s">
        <v>75</v>
      </c>
      <c r="B406" s="13"/>
      <c r="C406" s="13"/>
      <c r="D406" s="13"/>
      <c r="E406" s="206" t="s">
        <v>150</v>
      </c>
      <c r="F406" s="207" t="s">
        <v>148</v>
      </c>
      <c r="G406" s="819">
        <v>673</v>
      </c>
      <c r="H406" s="209">
        <v>500</v>
      </c>
      <c r="I406" s="238">
        <v>2</v>
      </c>
      <c r="J406" s="209">
        <v>2500</v>
      </c>
      <c r="K406" s="924">
        <v>1</v>
      </c>
      <c r="L406" s="998"/>
      <c r="M406" s="945">
        <f>+K406*L406</f>
        <v>0</v>
      </c>
    </row>
    <row r="407" spans="1:13">
      <c r="A407" s="13" t="s">
        <v>151</v>
      </c>
      <c r="B407" s="13"/>
      <c r="C407" s="13"/>
      <c r="D407" s="13"/>
      <c r="E407" s="206" t="s">
        <v>152</v>
      </c>
      <c r="F407" s="207" t="s">
        <v>148</v>
      </c>
      <c r="G407" s="819">
        <v>673</v>
      </c>
      <c r="H407" s="209">
        <v>500</v>
      </c>
      <c r="I407" s="238">
        <v>2</v>
      </c>
      <c r="J407" s="209">
        <v>2500</v>
      </c>
      <c r="K407" s="924">
        <v>1</v>
      </c>
      <c r="L407" s="998"/>
      <c r="M407" s="945">
        <f>+K407*L407</f>
        <v>0</v>
      </c>
    </row>
    <row r="408" spans="1:13">
      <c r="A408" s="13" t="s">
        <v>153</v>
      </c>
      <c r="B408" s="13"/>
      <c r="C408" s="13"/>
      <c r="D408" s="13"/>
      <c r="E408" s="206" t="s">
        <v>154</v>
      </c>
      <c r="F408" s="207" t="s">
        <v>148</v>
      </c>
      <c r="G408" s="819">
        <v>673</v>
      </c>
      <c r="H408" s="209">
        <v>500</v>
      </c>
      <c r="I408" s="238">
        <v>2</v>
      </c>
      <c r="J408" s="209">
        <v>2500</v>
      </c>
      <c r="K408" s="924">
        <v>1</v>
      </c>
      <c r="L408" s="998"/>
      <c r="M408" s="945">
        <f>+K408*L408</f>
        <v>0</v>
      </c>
    </row>
    <row r="409" spans="1:13">
      <c r="A409" s="13" t="s">
        <v>155</v>
      </c>
      <c r="B409" s="13"/>
      <c r="C409" s="13"/>
      <c r="D409" s="13"/>
      <c r="E409" s="206" t="s">
        <v>156</v>
      </c>
      <c r="F409" s="207" t="s">
        <v>148</v>
      </c>
      <c r="G409" s="819">
        <v>673</v>
      </c>
      <c r="H409" s="209">
        <v>500</v>
      </c>
      <c r="I409" s="238">
        <v>2</v>
      </c>
      <c r="J409" s="209">
        <v>2500</v>
      </c>
      <c r="K409" s="924">
        <v>1</v>
      </c>
      <c r="L409" s="998"/>
      <c r="M409" s="945">
        <f>+K409*L409</f>
        <v>0</v>
      </c>
    </row>
    <row r="410" spans="1:13" ht="25.5" customHeight="1">
      <c r="A410" s="53" t="s">
        <v>181</v>
      </c>
      <c r="B410" s="53"/>
      <c r="C410" s="53"/>
      <c r="D410" s="53"/>
      <c r="E410" s="286" t="s">
        <v>182</v>
      </c>
      <c r="F410" s="207" t="s">
        <v>148</v>
      </c>
      <c r="G410" s="819">
        <v>673</v>
      </c>
      <c r="H410" s="1115" t="s">
        <v>647</v>
      </c>
      <c r="I410" s="1195"/>
      <c r="J410" s="282">
        <v>8000</v>
      </c>
      <c r="K410" s="924" t="s">
        <v>149</v>
      </c>
      <c r="L410" s="1073" t="s">
        <v>871</v>
      </c>
      <c r="M410" s="947" t="s">
        <v>871</v>
      </c>
    </row>
    <row r="411" spans="1:13">
      <c r="A411" s="13"/>
      <c r="B411" s="13"/>
      <c r="C411" s="13"/>
      <c r="D411" s="13"/>
      <c r="E411" s="283" t="s">
        <v>807</v>
      </c>
      <c r="F411" s="35"/>
      <c r="G411" s="764"/>
      <c r="H411" s="249"/>
      <c r="I411" s="829"/>
      <c r="J411" s="249"/>
      <c r="K411" s="866"/>
      <c r="L411" s="1072"/>
    </row>
    <row r="412" spans="1:13">
      <c r="A412" s="13"/>
      <c r="B412" s="13"/>
      <c r="C412" s="13"/>
      <c r="D412" s="13"/>
      <c r="E412" s="29"/>
      <c r="F412" s="35"/>
      <c r="G412" s="764"/>
      <c r="H412" s="249"/>
      <c r="I412" s="829"/>
      <c r="J412" s="249"/>
      <c r="K412" s="866"/>
      <c r="L412" s="1072"/>
    </row>
    <row r="413" spans="1:13">
      <c r="A413" s="21" t="s">
        <v>214</v>
      </c>
      <c r="B413" s="13"/>
      <c r="C413" s="13"/>
      <c r="D413" s="13"/>
      <c r="E413" s="29"/>
      <c r="F413" s="256"/>
      <c r="G413" s="764"/>
      <c r="H413" s="249"/>
      <c r="I413" s="568"/>
      <c r="J413" s="249"/>
      <c r="K413" s="866"/>
      <c r="L413" s="1072"/>
    </row>
    <row r="414" spans="1:13">
      <c r="A414" s="13" t="s">
        <v>158</v>
      </c>
      <c r="B414" s="13"/>
      <c r="C414" s="13"/>
      <c r="D414" s="13"/>
      <c r="E414" s="29"/>
      <c r="F414" s="256"/>
      <c r="G414" s="764"/>
      <c r="H414" s="249"/>
      <c r="I414" s="568"/>
      <c r="J414" s="249"/>
      <c r="K414" s="866"/>
      <c r="L414" s="1072"/>
    </row>
    <row r="415" spans="1:13">
      <c r="A415" s="13" t="s">
        <v>159</v>
      </c>
      <c r="B415" s="13"/>
      <c r="C415" s="13"/>
      <c r="D415" s="13"/>
      <c r="E415" s="206" t="s">
        <v>154</v>
      </c>
      <c r="F415" s="207" t="s">
        <v>148</v>
      </c>
      <c r="G415" s="819">
        <v>673</v>
      </c>
      <c r="H415" s="209">
        <v>500</v>
      </c>
      <c r="I415" s="238">
        <v>2</v>
      </c>
      <c r="J415" s="209">
        <v>2500</v>
      </c>
      <c r="K415" s="924">
        <v>1</v>
      </c>
      <c r="L415" s="998"/>
      <c r="M415" s="945">
        <f>+K415*L415</f>
        <v>0</v>
      </c>
    </row>
    <row r="416" spans="1:13">
      <c r="A416" s="13" t="s">
        <v>1102</v>
      </c>
      <c r="B416" s="13"/>
      <c r="C416" s="13"/>
      <c r="D416" s="13"/>
      <c r="E416" s="206" t="s">
        <v>156</v>
      </c>
      <c r="F416" s="207" t="s">
        <v>148</v>
      </c>
      <c r="G416" s="819">
        <v>673</v>
      </c>
      <c r="H416" s="209">
        <v>500</v>
      </c>
      <c r="I416" s="238">
        <v>2</v>
      </c>
      <c r="J416" s="209">
        <v>2500</v>
      </c>
      <c r="K416" s="924">
        <v>1</v>
      </c>
      <c r="L416" s="998"/>
      <c r="M416" s="945">
        <f>+K416*L416</f>
        <v>0</v>
      </c>
    </row>
    <row r="417" spans="1:13">
      <c r="A417" s="13" t="s">
        <v>160</v>
      </c>
      <c r="B417" s="13"/>
      <c r="C417" s="13"/>
      <c r="D417" s="13"/>
      <c r="E417" s="206" t="s">
        <v>161</v>
      </c>
      <c r="F417" s="207" t="s">
        <v>148</v>
      </c>
      <c r="G417" s="819">
        <v>673</v>
      </c>
      <c r="H417" s="209">
        <v>500</v>
      </c>
      <c r="I417" s="238">
        <v>2</v>
      </c>
      <c r="J417" s="209">
        <v>2500</v>
      </c>
      <c r="K417" s="924">
        <v>1</v>
      </c>
      <c r="L417" s="998"/>
      <c r="M417" s="945">
        <f>+K417*L417</f>
        <v>0</v>
      </c>
    </row>
    <row r="418" spans="1:13">
      <c r="A418" s="13" t="s">
        <v>162</v>
      </c>
      <c r="B418" s="13"/>
      <c r="C418" s="13"/>
      <c r="D418" s="13"/>
      <c r="E418" s="206" t="s">
        <v>163</v>
      </c>
      <c r="F418" s="207" t="s">
        <v>148</v>
      </c>
      <c r="G418" s="819">
        <v>673</v>
      </c>
      <c r="H418" s="209">
        <v>500</v>
      </c>
      <c r="I418" s="238">
        <v>2</v>
      </c>
      <c r="J418" s="209">
        <v>2500</v>
      </c>
      <c r="K418" s="924">
        <v>1</v>
      </c>
      <c r="L418" s="998"/>
      <c r="M418" s="945">
        <f>+K418*L418</f>
        <v>0</v>
      </c>
    </row>
    <row r="419" spans="1:13">
      <c r="A419" s="13" t="s">
        <v>195</v>
      </c>
      <c r="B419" s="13"/>
      <c r="C419" s="13"/>
      <c r="D419" s="13"/>
      <c r="E419" s="206" t="s">
        <v>196</v>
      </c>
      <c r="F419" s="207" t="s">
        <v>148</v>
      </c>
      <c r="G419" s="819">
        <v>673</v>
      </c>
      <c r="H419" s="209">
        <v>1000</v>
      </c>
      <c r="I419" s="238">
        <v>1</v>
      </c>
      <c r="J419" s="209">
        <v>2500</v>
      </c>
      <c r="K419" s="924">
        <v>1</v>
      </c>
      <c r="L419" s="998"/>
      <c r="M419" s="945">
        <f>+K419*L419</f>
        <v>0</v>
      </c>
    </row>
    <row r="420" spans="1:13" ht="25.5" customHeight="1">
      <c r="A420" s="1182" t="s">
        <v>709</v>
      </c>
      <c r="B420" s="1182"/>
      <c r="C420" s="1182"/>
      <c r="D420" s="1268"/>
      <c r="E420" s="286" t="s">
        <v>184</v>
      </c>
      <c r="F420" s="207" t="s">
        <v>148</v>
      </c>
      <c r="G420" s="819">
        <v>673</v>
      </c>
      <c r="H420" s="1115" t="s">
        <v>647</v>
      </c>
      <c r="I420" s="1195"/>
      <c r="J420" s="282">
        <v>8000</v>
      </c>
      <c r="K420" s="924" t="s">
        <v>149</v>
      </c>
      <c r="L420" s="1073" t="s">
        <v>871</v>
      </c>
      <c r="M420" s="945" t="s">
        <v>871</v>
      </c>
    </row>
    <row r="421" spans="1:13" ht="26.1" customHeight="1">
      <c r="A421" s="1269" t="s">
        <v>705</v>
      </c>
      <c r="B421" s="1270"/>
      <c r="C421" s="1270"/>
      <c r="D421" s="1271"/>
      <c r="E421" s="286" t="s">
        <v>164</v>
      </c>
      <c r="F421" s="207" t="s">
        <v>920</v>
      </c>
      <c r="G421" s="819">
        <v>9068</v>
      </c>
      <c r="H421" s="282">
        <v>100</v>
      </c>
      <c r="I421" s="820">
        <v>7</v>
      </c>
      <c r="J421" s="282">
        <v>200</v>
      </c>
      <c r="K421" s="927">
        <v>10</v>
      </c>
      <c r="L421" s="998"/>
      <c r="M421" s="945">
        <f>+K421*L421</f>
        <v>0</v>
      </c>
    </row>
    <row r="422" spans="1:13">
      <c r="A422" s="80" t="s">
        <v>272</v>
      </c>
      <c r="B422" s="13"/>
      <c r="C422" s="13"/>
      <c r="D422" s="13"/>
      <c r="E422" s="283" t="s">
        <v>807</v>
      </c>
      <c r="F422" s="256"/>
      <c r="G422" s="764"/>
      <c r="H422" s="249"/>
      <c r="I422" s="568"/>
      <c r="J422" s="249"/>
      <c r="K422" s="866"/>
      <c r="L422" s="1072"/>
    </row>
    <row r="423" spans="1:13">
      <c r="A423" s="21"/>
      <c r="B423" s="13"/>
      <c r="C423" s="13"/>
      <c r="D423" s="13"/>
      <c r="E423" s="29"/>
      <c r="F423" s="256"/>
      <c r="G423" s="764"/>
      <c r="H423" s="249"/>
      <c r="I423" s="568"/>
      <c r="J423" s="249"/>
      <c r="K423" s="866"/>
      <c r="L423" s="1072"/>
    </row>
    <row r="424" spans="1:13">
      <c r="A424" s="21" t="s">
        <v>215</v>
      </c>
      <c r="B424" s="13"/>
      <c r="C424" s="13"/>
      <c r="D424" s="13"/>
      <c r="E424" s="29"/>
      <c r="F424" s="256"/>
      <c r="G424" s="764"/>
      <c r="H424" s="249"/>
      <c r="I424" s="568"/>
      <c r="J424" s="249"/>
      <c r="K424" s="866"/>
      <c r="L424" s="1072"/>
    </row>
    <row r="425" spans="1:13">
      <c r="A425" s="13" t="s">
        <v>137</v>
      </c>
      <c r="B425" s="13"/>
      <c r="C425" s="13"/>
      <c r="D425" s="13"/>
      <c r="E425" s="206" t="s">
        <v>138</v>
      </c>
      <c r="F425" s="207" t="s">
        <v>148</v>
      </c>
      <c r="G425" s="819">
        <v>673</v>
      </c>
      <c r="H425" s="209">
        <v>2500</v>
      </c>
      <c r="I425" s="238">
        <v>1</v>
      </c>
      <c r="J425" s="209">
        <v>2500</v>
      </c>
      <c r="K425" s="924">
        <v>1</v>
      </c>
      <c r="L425" s="998"/>
      <c r="M425" s="945">
        <f>+K425*L425</f>
        <v>0</v>
      </c>
    </row>
    <row r="426" spans="1:13">
      <c r="A426" s="13" t="s">
        <v>139</v>
      </c>
      <c r="B426" s="13"/>
      <c r="C426" s="13"/>
      <c r="D426" s="13"/>
      <c r="E426" s="206" t="s">
        <v>140</v>
      </c>
      <c r="F426" s="207" t="s">
        <v>148</v>
      </c>
      <c r="G426" s="819">
        <v>673</v>
      </c>
      <c r="H426" s="209">
        <v>2500</v>
      </c>
      <c r="I426" s="238">
        <v>1</v>
      </c>
      <c r="J426" s="209">
        <v>2500</v>
      </c>
      <c r="K426" s="924">
        <v>1</v>
      </c>
      <c r="L426" s="998"/>
      <c r="M426" s="945">
        <f>+K426*L426</f>
        <v>0</v>
      </c>
    </row>
    <row r="427" spans="1:13">
      <c r="A427" s="13" t="s">
        <v>141</v>
      </c>
      <c r="B427" s="13"/>
      <c r="C427" s="13"/>
      <c r="D427" s="13"/>
      <c r="E427" s="206" t="s">
        <v>142</v>
      </c>
      <c r="F427" s="207" t="s">
        <v>148</v>
      </c>
      <c r="G427" s="819">
        <v>673</v>
      </c>
      <c r="H427" s="210" t="s">
        <v>654</v>
      </c>
      <c r="I427" s="238"/>
      <c r="J427" s="209">
        <v>2500</v>
      </c>
      <c r="K427" s="924">
        <v>1</v>
      </c>
      <c r="L427" s="998"/>
      <c r="M427" s="945">
        <f>+K427*L427</f>
        <v>0</v>
      </c>
    </row>
    <row r="428" spans="1:13">
      <c r="A428" s="13" t="s">
        <v>143</v>
      </c>
      <c r="B428" s="13"/>
      <c r="C428" s="13"/>
      <c r="D428" s="13"/>
      <c r="E428" s="206" t="s">
        <v>144</v>
      </c>
      <c r="F428" s="207" t="s">
        <v>148</v>
      </c>
      <c r="G428" s="819">
        <v>673</v>
      </c>
      <c r="H428" s="210" t="s">
        <v>654</v>
      </c>
      <c r="I428" s="238"/>
      <c r="J428" s="209">
        <v>2500</v>
      </c>
      <c r="K428" s="924">
        <v>1</v>
      </c>
      <c r="L428" s="998"/>
      <c r="M428" s="945">
        <f>+K428*L428</f>
        <v>0</v>
      </c>
    </row>
    <row r="429" spans="1:13">
      <c r="A429" s="13"/>
      <c r="B429" s="13"/>
      <c r="C429" s="13"/>
      <c r="D429" s="13"/>
      <c r="E429" s="202"/>
      <c r="F429" s="256"/>
      <c r="G429" s="764"/>
      <c r="H429" s="491"/>
      <c r="I429" s="568"/>
      <c r="J429" s="249"/>
      <c r="K429" s="866"/>
      <c r="L429" s="1072"/>
    </row>
    <row r="430" spans="1:13">
      <c r="A430" s="31" t="s">
        <v>811</v>
      </c>
      <c r="B430" s="13"/>
      <c r="C430" s="13"/>
      <c r="D430" s="31"/>
      <c r="L430" s="1072"/>
    </row>
    <row r="431" spans="1:13">
      <c r="A431" s="13" t="s">
        <v>173</v>
      </c>
      <c r="B431" s="13"/>
      <c r="C431" s="13"/>
      <c r="D431" s="13"/>
      <c r="E431" s="302" t="s">
        <v>198</v>
      </c>
      <c r="F431" s="291" t="s">
        <v>124</v>
      </c>
      <c r="G431" s="817"/>
      <c r="H431" s="1117" t="s">
        <v>808</v>
      </c>
      <c r="I431" s="1118"/>
      <c r="J431" s="209" t="s">
        <v>216</v>
      </c>
      <c r="K431" s="924" t="s">
        <v>149</v>
      </c>
      <c r="L431" s="1073" t="s">
        <v>871</v>
      </c>
      <c r="M431" s="947" t="s">
        <v>871</v>
      </c>
    </row>
    <row r="432" spans="1:13">
      <c r="A432" s="13" t="s">
        <v>176</v>
      </c>
      <c r="B432" s="13"/>
      <c r="C432" s="13"/>
      <c r="D432" s="13"/>
      <c r="E432" s="302" t="s">
        <v>199</v>
      </c>
      <c r="F432" s="291" t="s">
        <v>124</v>
      </c>
      <c r="G432" s="817"/>
      <c r="H432" s="1119"/>
      <c r="I432" s="1120"/>
      <c r="J432" s="209" t="s">
        <v>216</v>
      </c>
      <c r="K432" s="924" t="s">
        <v>149</v>
      </c>
      <c r="L432" s="1073" t="s">
        <v>871</v>
      </c>
      <c r="M432" s="947" t="s">
        <v>871</v>
      </c>
    </row>
    <row r="433" spans="1:13">
      <c r="A433" s="13" t="s">
        <v>178</v>
      </c>
      <c r="B433" s="13"/>
      <c r="C433" s="13"/>
      <c r="D433" s="13"/>
      <c r="E433" s="302" t="s">
        <v>200</v>
      </c>
      <c r="F433" s="291" t="s">
        <v>124</v>
      </c>
      <c r="G433" s="817"/>
      <c r="H433" s="1121"/>
      <c r="I433" s="1122"/>
      <c r="J433" s="209" t="s">
        <v>216</v>
      </c>
      <c r="K433" s="924" t="s">
        <v>149</v>
      </c>
      <c r="L433" s="1073" t="s">
        <v>871</v>
      </c>
      <c r="M433" s="947" t="s">
        <v>871</v>
      </c>
    </row>
    <row r="434" spans="1:13">
      <c r="A434" s="21"/>
      <c r="B434" s="13"/>
      <c r="C434" s="13"/>
      <c r="D434" s="13"/>
      <c r="E434" s="283" t="s">
        <v>823</v>
      </c>
      <c r="F434" s="35"/>
      <c r="G434" s="764"/>
      <c r="H434" s="249"/>
      <c r="I434" s="829"/>
      <c r="J434" s="249"/>
      <c r="K434" s="866"/>
      <c r="L434" s="1072"/>
    </row>
    <row r="435" spans="1:13">
      <c r="A435" s="21"/>
      <c r="B435" s="13"/>
      <c r="C435" s="13"/>
      <c r="D435" s="13"/>
      <c r="E435" s="283"/>
      <c r="F435" s="35"/>
      <c r="G435" s="764"/>
      <c r="H435" s="249"/>
      <c r="I435" s="829"/>
      <c r="J435" s="249"/>
      <c r="K435" s="866"/>
      <c r="L435" s="1072"/>
    </row>
    <row r="436" spans="1:13">
      <c r="A436" s="21" t="s">
        <v>217</v>
      </c>
      <c r="B436" s="13"/>
      <c r="C436" s="13"/>
      <c r="D436" s="13"/>
      <c r="E436" s="29"/>
      <c r="F436" s="256"/>
      <c r="G436" s="764"/>
      <c r="H436" s="249"/>
      <c r="I436" s="568"/>
      <c r="J436" s="249"/>
      <c r="K436" s="866"/>
      <c r="L436" s="1072"/>
    </row>
    <row r="437" spans="1:13">
      <c r="A437" s="21" t="s">
        <v>218</v>
      </c>
      <c r="B437" s="13"/>
      <c r="C437" s="13"/>
      <c r="D437" s="13"/>
      <c r="E437" s="29"/>
      <c r="F437" s="256"/>
      <c r="G437" s="764"/>
      <c r="H437" s="249"/>
      <c r="I437" s="568"/>
      <c r="J437" s="249"/>
      <c r="K437" s="866"/>
      <c r="L437" s="1072"/>
    </row>
    <row r="438" spans="1:13" ht="15" customHeight="1">
      <c r="A438" s="13" t="s">
        <v>75</v>
      </c>
      <c r="B438" s="13"/>
      <c r="C438" s="13"/>
      <c r="D438" s="13"/>
      <c r="E438" s="206" t="s">
        <v>31</v>
      </c>
      <c r="F438" s="207" t="s">
        <v>124</v>
      </c>
      <c r="G438" s="819">
        <v>61.64</v>
      </c>
      <c r="H438" s="1135" t="s">
        <v>647</v>
      </c>
      <c r="I438" s="1136"/>
      <c r="J438" s="282" t="s">
        <v>308</v>
      </c>
      <c r="K438" s="924" t="s">
        <v>149</v>
      </c>
      <c r="L438" s="1073" t="s">
        <v>871</v>
      </c>
      <c r="M438" s="947" t="s">
        <v>871</v>
      </c>
    </row>
    <row r="439" spans="1:13">
      <c r="A439" s="13" t="s">
        <v>125</v>
      </c>
      <c r="B439" s="13"/>
      <c r="C439" s="13"/>
      <c r="D439" s="13"/>
      <c r="E439" s="206" t="s">
        <v>31</v>
      </c>
      <c r="F439" s="207" t="s">
        <v>124</v>
      </c>
      <c r="G439" s="819">
        <v>61.64</v>
      </c>
      <c r="H439" s="1137"/>
      <c r="I439" s="1138"/>
      <c r="J439" s="282" t="s">
        <v>308</v>
      </c>
      <c r="K439" s="924" t="s">
        <v>149</v>
      </c>
      <c r="L439" s="1073" t="s">
        <v>871</v>
      </c>
      <c r="M439" s="947" t="s">
        <v>871</v>
      </c>
    </row>
    <row r="440" spans="1:13">
      <c r="A440" s="13" t="s">
        <v>102</v>
      </c>
      <c r="B440" s="54"/>
      <c r="C440" s="13"/>
      <c r="D440" s="13"/>
      <c r="E440" s="206" t="s">
        <v>126</v>
      </c>
      <c r="F440" s="207" t="s">
        <v>124</v>
      </c>
      <c r="G440" s="819">
        <v>61.64</v>
      </c>
      <c r="H440" s="1137"/>
      <c r="I440" s="1138"/>
      <c r="J440" s="282" t="s">
        <v>308</v>
      </c>
      <c r="K440" s="924" t="s">
        <v>149</v>
      </c>
      <c r="L440" s="1073" t="s">
        <v>871</v>
      </c>
      <c r="M440" s="947" t="s">
        <v>871</v>
      </c>
    </row>
    <row r="441" spans="1:13">
      <c r="A441" s="13" t="s">
        <v>127</v>
      </c>
      <c r="B441" s="520"/>
      <c r="C441" s="50"/>
      <c r="D441" s="50"/>
      <c r="E441" s="206" t="s">
        <v>128</v>
      </c>
      <c r="F441" s="207" t="s">
        <v>124</v>
      </c>
      <c r="G441" s="819">
        <v>61.64</v>
      </c>
      <c r="H441" s="1137"/>
      <c r="I441" s="1138"/>
      <c r="J441" s="282" t="s">
        <v>308</v>
      </c>
      <c r="K441" s="924" t="s">
        <v>149</v>
      </c>
      <c r="L441" s="1073" t="s">
        <v>871</v>
      </c>
      <c r="M441" s="947" t="s">
        <v>871</v>
      </c>
    </row>
    <row r="442" spans="1:13">
      <c r="A442" s="13" t="s">
        <v>129</v>
      </c>
      <c r="B442" s="54"/>
      <c r="C442" s="13"/>
      <c r="D442" s="13"/>
      <c r="E442" s="206" t="s">
        <v>130</v>
      </c>
      <c r="F442" s="207" t="s">
        <v>124</v>
      </c>
      <c r="G442" s="819">
        <v>61.64</v>
      </c>
      <c r="H442" s="1137"/>
      <c r="I442" s="1138"/>
      <c r="J442" s="282" t="s">
        <v>308</v>
      </c>
      <c r="K442" s="924" t="s">
        <v>149</v>
      </c>
      <c r="L442" s="1073" t="s">
        <v>871</v>
      </c>
      <c r="M442" s="947" t="s">
        <v>871</v>
      </c>
    </row>
    <row r="443" spans="1:13">
      <c r="A443" s="13" t="s">
        <v>131</v>
      </c>
      <c r="B443" s="54"/>
      <c r="C443" s="13"/>
      <c r="D443" s="13"/>
      <c r="E443" s="206" t="s">
        <v>107</v>
      </c>
      <c r="F443" s="207" t="s">
        <v>124</v>
      </c>
      <c r="G443" s="819">
        <v>61.64</v>
      </c>
      <c r="H443" s="1137"/>
      <c r="I443" s="1138"/>
      <c r="J443" s="282" t="s">
        <v>308</v>
      </c>
      <c r="K443" s="924" t="s">
        <v>149</v>
      </c>
      <c r="L443" s="1073" t="s">
        <v>871</v>
      </c>
      <c r="M443" s="947" t="s">
        <v>871</v>
      </c>
    </row>
    <row r="444" spans="1:13">
      <c r="A444" s="13" t="s">
        <v>132</v>
      </c>
      <c r="B444" s="54"/>
      <c r="C444" s="13"/>
      <c r="D444" s="13"/>
      <c r="E444" s="206" t="s">
        <v>133</v>
      </c>
      <c r="F444" s="207" t="s">
        <v>124</v>
      </c>
      <c r="G444" s="819">
        <v>61.64</v>
      </c>
      <c r="H444" s="1137"/>
      <c r="I444" s="1138"/>
      <c r="J444" s="282" t="s">
        <v>308</v>
      </c>
      <c r="K444" s="924" t="s">
        <v>149</v>
      </c>
      <c r="L444" s="1073" t="s">
        <v>871</v>
      </c>
      <c r="M444" s="947" t="s">
        <v>871</v>
      </c>
    </row>
    <row r="445" spans="1:13">
      <c r="A445" s="13" t="s">
        <v>204</v>
      </c>
      <c r="B445" s="54"/>
      <c r="C445" s="13"/>
      <c r="D445" s="13"/>
      <c r="E445" s="206" t="s">
        <v>109</v>
      </c>
      <c r="F445" s="207" t="s">
        <v>124</v>
      </c>
      <c r="G445" s="819">
        <v>61.64</v>
      </c>
      <c r="H445" s="1137"/>
      <c r="I445" s="1138"/>
      <c r="J445" s="282" t="s">
        <v>308</v>
      </c>
      <c r="K445" s="924" t="s">
        <v>149</v>
      </c>
      <c r="L445" s="1073" t="s">
        <v>871</v>
      </c>
      <c r="M445" s="947" t="s">
        <v>871</v>
      </c>
    </row>
    <row r="446" spans="1:13">
      <c r="A446" s="13" t="s">
        <v>134</v>
      </c>
      <c r="B446" s="13"/>
      <c r="C446" s="13"/>
      <c r="D446" s="13"/>
      <c r="E446" s="206" t="s">
        <v>135</v>
      </c>
      <c r="F446" s="207" t="s">
        <v>124</v>
      </c>
      <c r="G446" s="819">
        <v>61.64</v>
      </c>
      <c r="H446" s="1137"/>
      <c r="I446" s="1138"/>
      <c r="J446" s="282" t="s">
        <v>308</v>
      </c>
      <c r="K446" s="924" t="s">
        <v>149</v>
      </c>
      <c r="L446" s="1073" t="s">
        <v>871</v>
      </c>
      <c r="M446" s="947" t="s">
        <v>871</v>
      </c>
    </row>
    <row r="447" spans="1:13">
      <c r="A447" s="13" t="s">
        <v>168</v>
      </c>
      <c r="B447" s="13"/>
      <c r="C447" s="13"/>
      <c r="D447" s="13"/>
      <c r="E447" s="206" t="s">
        <v>169</v>
      </c>
      <c r="F447" s="207" t="s">
        <v>124</v>
      </c>
      <c r="G447" s="819">
        <v>61.64</v>
      </c>
      <c r="H447" s="1137"/>
      <c r="I447" s="1138"/>
      <c r="J447" s="282" t="s">
        <v>308</v>
      </c>
      <c r="K447" s="924" t="s">
        <v>149</v>
      </c>
      <c r="L447" s="1073" t="s">
        <v>871</v>
      </c>
      <c r="M447" s="947" t="s">
        <v>871</v>
      </c>
    </row>
    <row r="448" spans="1:13">
      <c r="A448" s="13" t="s">
        <v>170</v>
      </c>
      <c r="B448" s="13"/>
      <c r="C448" s="13"/>
      <c r="D448" s="13"/>
      <c r="E448" s="206" t="s">
        <v>171</v>
      </c>
      <c r="F448" s="207" t="s">
        <v>124</v>
      </c>
      <c r="G448" s="819">
        <v>61.64</v>
      </c>
      <c r="H448" s="1139"/>
      <c r="I448" s="1140"/>
      <c r="J448" s="282" t="s">
        <v>308</v>
      </c>
      <c r="K448" s="924" t="s">
        <v>149</v>
      </c>
      <c r="L448" s="1073" t="s">
        <v>871</v>
      </c>
      <c r="M448" s="947" t="s">
        <v>871</v>
      </c>
    </row>
    <row r="449" spans="1:13">
      <c r="A449" s="13"/>
      <c r="B449" s="13"/>
      <c r="C449" s="13"/>
      <c r="D449" s="13"/>
      <c r="E449" s="283" t="s">
        <v>807</v>
      </c>
      <c r="F449" s="256"/>
      <c r="G449" s="764"/>
      <c r="H449" s="249"/>
      <c r="I449" s="568"/>
      <c r="J449" s="249"/>
      <c r="K449" s="866"/>
      <c r="L449" s="1072"/>
    </row>
    <row r="450" spans="1:13">
      <c r="A450" s="21"/>
      <c r="B450" s="13"/>
      <c r="C450" s="13"/>
      <c r="D450" s="13"/>
      <c r="E450" s="283" t="s">
        <v>805</v>
      </c>
      <c r="F450" s="256"/>
      <c r="G450" s="764"/>
      <c r="H450" s="249"/>
      <c r="I450" s="568"/>
      <c r="J450" s="249"/>
      <c r="K450" s="866"/>
      <c r="L450" s="1072"/>
    </row>
    <row r="451" spans="1:13">
      <c r="A451" s="21"/>
      <c r="B451" s="13"/>
      <c r="C451" s="13"/>
      <c r="D451" s="13"/>
      <c r="E451" s="283"/>
      <c r="F451" s="256"/>
      <c r="G451" s="764"/>
      <c r="H451" s="249"/>
      <c r="I451" s="568"/>
      <c r="J451" s="249"/>
      <c r="K451" s="866"/>
      <c r="L451" s="1072"/>
    </row>
    <row r="452" spans="1:13">
      <c r="A452" s="21" t="s">
        <v>219</v>
      </c>
      <c r="B452" s="13"/>
      <c r="C452" s="13"/>
      <c r="D452" s="13"/>
      <c r="E452" s="29"/>
      <c r="F452" s="256"/>
      <c r="G452" s="764"/>
      <c r="H452" s="249"/>
      <c r="I452" s="568"/>
      <c r="J452" s="249"/>
      <c r="K452" s="866"/>
      <c r="L452" s="1072"/>
    </row>
    <row r="453" spans="1:13">
      <c r="A453" s="13" t="s">
        <v>137</v>
      </c>
      <c r="B453" s="13"/>
      <c r="C453" s="13"/>
      <c r="D453" s="13"/>
      <c r="E453" s="206" t="s">
        <v>138</v>
      </c>
      <c r="F453" s="207" t="s">
        <v>124</v>
      </c>
      <c r="G453" s="819">
        <v>61.64</v>
      </c>
      <c r="H453" s="1142" t="s">
        <v>647</v>
      </c>
      <c r="I453" s="1136"/>
      <c r="J453" s="207">
        <v>2500</v>
      </c>
      <c r="K453" s="924" t="s">
        <v>149</v>
      </c>
      <c r="L453" s="1073" t="s">
        <v>871</v>
      </c>
      <c r="M453" s="947" t="s">
        <v>871</v>
      </c>
    </row>
    <row r="454" spans="1:13">
      <c r="A454" s="13" t="s">
        <v>139</v>
      </c>
      <c r="B454" s="13"/>
      <c r="C454" s="13"/>
      <c r="D454" s="13"/>
      <c r="E454" s="206" t="s">
        <v>140</v>
      </c>
      <c r="F454" s="207" t="s">
        <v>124</v>
      </c>
      <c r="G454" s="819">
        <v>61.64</v>
      </c>
      <c r="H454" s="1143"/>
      <c r="I454" s="1138"/>
      <c r="J454" s="207">
        <v>2500</v>
      </c>
      <c r="K454" s="924" t="s">
        <v>149</v>
      </c>
      <c r="L454" s="1073" t="s">
        <v>871</v>
      </c>
      <c r="M454" s="947" t="s">
        <v>871</v>
      </c>
    </row>
    <row r="455" spans="1:13">
      <c r="A455" s="13" t="s">
        <v>141</v>
      </c>
      <c r="B455" s="13"/>
      <c r="C455" s="13"/>
      <c r="D455" s="13"/>
      <c r="E455" s="206" t="s">
        <v>142</v>
      </c>
      <c r="F455" s="207" t="s">
        <v>124</v>
      </c>
      <c r="G455" s="819">
        <v>61.64</v>
      </c>
      <c r="H455" s="1143"/>
      <c r="I455" s="1138"/>
      <c r="J455" s="207">
        <v>2500</v>
      </c>
      <c r="K455" s="924" t="s">
        <v>149</v>
      </c>
      <c r="L455" s="1073" t="s">
        <v>871</v>
      </c>
      <c r="M455" s="947" t="s">
        <v>871</v>
      </c>
    </row>
    <row r="456" spans="1:13">
      <c r="A456" s="13" t="s">
        <v>143</v>
      </c>
      <c r="B456" s="13"/>
      <c r="C456" s="13"/>
      <c r="D456" s="13"/>
      <c r="E456" s="206" t="s">
        <v>144</v>
      </c>
      <c r="F456" s="207" t="s">
        <v>124</v>
      </c>
      <c r="G456" s="819">
        <v>61.64</v>
      </c>
      <c r="H456" s="1144"/>
      <c r="I456" s="1140"/>
      <c r="J456" s="207">
        <v>2500</v>
      </c>
      <c r="K456" s="924" t="s">
        <v>149</v>
      </c>
      <c r="L456" s="1073" t="s">
        <v>871</v>
      </c>
      <c r="M456" s="947" t="s">
        <v>871</v>
      </c>
    </row>
    <row r="457" spans="1:13">
      <c r="A457" s="13"/>
      <c r="B457" s="13"/>
      <c r="C457" s="13"/>
      <c r="D457" s="13"/>
      <c r="E457" s="283" t="s">
        <v>807</v>
      </c>
      <c r="F457" s="283"/>
      <c r="G457" s="764"/>
      <c r="H457" s="249"/>
      <c r="I457" s="568"/>
      <c r="J457" s="249"/>
      <c r="K457" s="866"/>
      <c r="L457" s="1072"/>
    </row>
    <row r="458" spans="1:13">
      <c r="A458" s="13"/>
      <c r="B458" s="13"/>
      <c r="C458" s="13"/>
      <c r="D458" s="13"/>
      <c r="E458" s="283"/>
      <c r="F458" s="283"/>
      <c r="G458" s="764"/>
      <c r="H458" s="249"/>
      <c r="I458" s="568"/>
      <c r="J458" s="249"/>
      <c r="K458" s="866"/>
      <c r="L458" s="1072"/>
    </row>
    <row r="459" spans="1:13">
      <c r="A459" s="31" t="s">
        <v>811</v>
      </c>
      <c r="B459" s="13"/>
      <c r="C459" s="13"/>
      <c r="D459" s="31"/>
      <c r="F459" s="600"/>
      <c r="G459" s="764"/>
      <c r="H459" s="249"/>
      <c r="I459" s="829"/>
      <c r="J459" s="249"/>
      <c r="K459" s="866"/>
      <c r="L459" s="1072"/>
    </row>
    <row r="460" spans="1:13">
      <c r="A460" s="13" t="s">
        <v>173</v>
      </c>
      <c r="B460" s="13"/>
      <c r="C460" s="13"/>
      <c r="D460" s="13"/>
      <c r="E460" s="206" t="s">
        <v>198</v>
      </c>
      <c r="F460" s="207" t="s">
        <v>124</v>
      </c>
      <c r="G460" s="819"/>
      <c r="H460" s="1141" t="s">
        <v>808</v>
      </c>
      <c r="I460" s="1141"/>
      <c r="J460" s="282" t="s">
        <v>216</v>
      </c>
      <c r="K460" s="924" t="s">
        <v>149</v>
      </c>
      <c r="L460" s="1073" t="s">
        <v>871</v>
      </c>
      <c r="M460" s="947" t="s">
        <v>871</v>
      </c>
    </row>
    <row r="461" spans="1:13">
      <c r="A461" s="13" t="s">
        <v>176</v>
      </c>
      <c r="B461" s="13"/>
      <c r="C461" s="13"/>
      <c r="D461" s="13"/>
      <c r="E461" s="206" t="s">
        <v>177</v>
      </c>
      <c r="F461" s="207" t="s">
        <v>124</v>
      </c>
      <c r="G461" s="819"/>
      <c r="H461" s="1141"/>
      <c r="I461" s="1141"/>
      <c r="J461" s="282" t="s">
        <v>216</v>
      </c>
      <c r="K461" s="924" t="s">
        <v>149</v>
      </c>
      <c r="L461" s="1073" t="s">
        <v>871</v>
      </c>
      <c r="M461" s="947" t="s">
        <v>871</v>
      </c>
    </row>
    <row r="462" spans="1:13">
      <c r="A462" s="13" t="s">
        <v>178</v>
      </c>
      <c r="B462" s="13"/>
      <c r="C462" s="13"/>
      <c r="D462" s="13"/>
      <c r="E462" s="206" t="s">
        <v>179</v>
      </c>
      <c r="F462" s="207" t="s">
        <v>124</v>
      </c>
      <c r="G462" s="819"/>
      <c r="H462" s="1141"/>
      <c r="I462" s="1141"/>
      <c r="J462" s="282" t="s">
        <v>216</v>
      </c>
      <c r="K462" s="924" t="s">
        <v>149</v>
      </c>
      <c r="L462" s="1073" t="s">
        <v>871</v>
      </c>
      <c r="M462" s="947" t="s">
        <v>871</v>
      </c>
    </row>
    <row r="463" spans="1:13">
      <c r="A463" s="13"/>
      <c r="B463" s="13"/>
      <c r="C463" s="13"/>
      <c r="D463" s="13"/>
      <c r="E463" s="283" t="s">
        <v>823</v>
      </c>
      <c r="F463" s="35"/>
      <c r="G463" s="764"/>
      <c r="H463" s="249"/>
      <c r="I463" s="829"/>
      <c r="J463" s="249"/>
      <c r="K463" s="866"/>
      <c r="L463" s="1072"/>
    </row>
    <row r="464" spans="1:13">
      <c r="A464" s="13"/>
      <c r="B464" s="13"/>
      <c r="C464" s="13"/>
      <c r="D464" s="13"/>
      <c r="E464" s="29"/>
      <c r="F464" s="35"/>
      <c r="G464" s="764"/>
      <c r="H464" s="249"/>
      <c r="I464" s="829"/>
      <c r="J464" s="249"/>
      <c r="K464" s="866"/>
      <c r="L464" s="1072"/>
    </row>
    <row r="465" spans="1:13">
      <c r="A465" s="21" t="s">
        <v>220</v>
      </c>
      <c r="B465" s="13"/>
      <c r="C465" s="13"/>
      <c r="D465" s="13"/>
      <c r="E465" s="29"/>
      <c r="F465" s="256"/>
      <c r="G465" s="764"/>
      <c r="H465" s="249"/>
      <c r="I465" s="568"/>
      <c r="J465" s="249"/>
      <c r="K465" s="866"/>
      <c r="L465" s="1072"/>
    </row>
    <row r="466" spans="1:13">
      <c r="A466" s="13" t="s">
        <v>146</v>
      </c>
      <c r="B466" s="13"/>
      <c r="C466" s="13"/>
      <c r="D466" s="13"/>
      <c r="E466" s="206" t="s">
        <v>147</v>
      </c>
      <c r="F466" s="286" t="s">
        <v>148</v>
      </c>
      <c r="G466" s="819">
        <v>61.64</v>
      </c>
      <c r="H466" s="209">
        <v>500</v>
      </c>
      <c r="I466" s="238">
        <v>1</v>
      </c>
      <c r="J466" s="209">
        <v>2500</v>
      </c>
      <c r="K466" s="924" t="s">
        <v>149</v>
      </c>
      <c r="L466" s="1073" t="s">
        <v>871</v>
      </c>
      <c r="M466" s="947" t="s">
        <v>871</v>
      </c>
    </row>
    <row r="467" spans="1:13">
      <c r="A467" s="13" t="s">
        <v>75</v>
      </c>
      <c r="B467" s="13"/>
      <c r="C467" s="13"/>
      <c r="D467" s="13"/>
      <c r="E467" s="206" t="s">
        <v>150</v>
      </c>
      <c r="F467" s="286" t="s">
        <v>148</v>
      </c>
      <c r="G467" s="819">
        <v>61.64</v>
      </c>
      <c r="H467" s="209">
        <v>500</v>
      </c>
      <c r="I467" s="238">
        <v>1</v>
      </c>
      <c r="J467" s="209">
        <v>2500</v>
      </c>
      <c r="K467" s="924" t="s">
        <v>149</v>
      </c>
      <c r="L467" s="1073" t="s">
        <v>871</v>
      </c>
      <c r="M467" s="947" t="s">
        <v>871</v>
      </c>
    </row>
    <row r="468" spans="1:13">
      <c r="A468" s="13" t="s">
        <v>151</v>
      </c>
      <c r="B468" s="13"/>
      <c r="C468" s="13"/>
      <c r="D468" s="13"/>
      <c r="E468" s="206" t="s">
        <v>152</v>
      </c>
      <c r="F468" s="286" t="s">
        <v>148</v>
      </c>
      <c r="G468" s="819">
        <v>61.64</v>
      </c>
      <c r="H468" s="209">
        <v>500</v>
      </c>
      <c r="I468" s="238">
        <v>1</v>
      </c>
      <c r="J468" s="209">
        <v>2500</v>
      </c>
      <c r="K468" s="924" t="s">
        <v>149</v>
      </c>
      <c r="L468" s="1073" t="s">
        <v>871</v>
      </c>
      <c r="M468" s="947" t="s">
        <v>871</v>
      </c>
    </row>
    <row r="469" spans="1:13">
      <c r="A469" s="13" t="s">
        <v>153</v>
      </c>
      <c r="B469" s="13"/>
      <c r="C469" s="13"/>
      <c r="D469" s="13"/>
      <c r="E469" s="206" t="s">
        <v>154</v>
      </c>
      <c r="F469" s="286" t="s">
        <v>148</v>
      </c>
      <c r="G469" s="819">
        <v>61.64</v>
      </c>
      <c r="H469" s="209">
        <v>500</v>
      </c>
      <c r="I469" s="238">
        <v>1</v>
      </c>
      <c r="J469" s="209">
        <v>2500</v>
      </c>
      <c r="K469" s="924" t="s">
        <v>149</v>
      </c>
      <c r="L469" s="1073" t="s">
        <v>871</v>
      </c>
      <c r="M469" s="947" t="s">
        <v>871</v>
      </c>
    </row>
    <row r="470" spans="1:13">
      <c r="A470" s="13" t="s">
        <v>155</v>
      </c>
      <c r="B470" s="13"/>
      <c r="C470" s="13"/>
      <c r="D470" s="13"/>
      <c r="E470" s="206" t="s">
        <v>156</v>
      </c>
      <c r="F470" s="286" t="s">
        <v>148</v>
      </c>
      <c r="G470" s="819">
        <v>61.64</v>
      </c>
      <c r="H470" s="209">
        <v>500</v>
      </c>
      <c r="I470" s="238">
        <v>1</v>
      </c>
      <c r="J470" s="209">
        <v>2500</v>
      </c>
      <c r="K470" s="924" t="s">
        <v>149</v>
      </c>
      <c r="L470" s="1073" t="s">
        <v>871</v>
      </c>
      <c r="M470" s="947" t="s">
        <v>871</v>
      </c>
    </row>
    <row r="471" spans="1:13">
      <c r="A471" s="13"/>
      <c r="B471" s="13"/>
      <c r="C471" s="13"/>
      <c r="D471" s="13"/>
      <c r="L471" s="1072"/>
    </row>
    <row r="472" spans="1:13">
      <c r="A472" s="31" t="s">
        <v>812</v>
      </c>
      <c r="B472" s="13"/>
      <c r="C472" s="13"/>
      <c r="D472" s="13"/>
      <c r="L472" s="1072"/>
    </row>
    <row r="473" spans="1:13">
      <c r="A473" s="13" t="s">
        <v>181</v>
      </c>
      <c r="B473" s="13"/>
      <c r="C473" s="13"/>
      <c r="D473" s="13"/>
      <c r="E473" s="206" t="s">
        <v>182</v>
      </c>
      <c r="F473" s="286" t="s">
        <v>148</v>
      </c>
      <c r="G473" s="836"/>
      <c r="H473" s="1123" t="s">
        <v>813</v>
      </c>
      <c r="I473" s="1124"/>
      <c r="J473" s="209" t="s">
        <v>824</v>
      </c>
      <c r="K473" s="924" t="s">
        <v>149</v>
      </c>
      <c r="L473" s="1073" t="s">
        <v>871</v>
      </c>
      <c r="M473" s="947" t="s">
        <v>871</v>
      </c>
    </row>
    <row r="474" spans="1:13">
      <c r="A474" s="13" t="s">
        <v>232</v>
      </c>
      <c r="B474" s="13"/>
      <c r="C474" s="13"/>
      <c r="D474" s="13"/>
      <c r="E474" s="206" t="s">
        <v>222</v>
      </c>
      <c r="F474" s="286" t="s">
        <v>148</v>
      </c>
      <c r="G474" s="836"/>
      <c r="H474" s="1125"/>
      <c r="I474" s="1126"/>
      <c r="J474" s="209" t="s">
        <v>824</v>
      </c>
      <c r="K474" s="924" t="s">
        <v>149</v>
      </c>
      <c r="L474" s="1073" t="s">
        <v>871</v>
      </c>
      <c r="M474" s="947" t="s">
        <v>871</v>
      </c>
    </row>
    <row r="475" spans="1:13">
      <c r="A475" s="13" t="s">
        <v>814</v>
      </c>
      <c r="B475" s="13"/>
      <c r="C475" s="13"/>
      <c r="D475" s="13"/>
      <c r="E475" s="206" t="s">
        <v>223</v>
      </c>
      <c r="F475" s="286" t="s">
        <v>148</v>
      </c>
      <c r="G475" s="836"/>
      <c r="H475" s="1125"/>
      <c r="I475" s="1126"/>
      <c r="J475" s="209" t="s">
        <v>824</v>
      </c>
      <c r="K475" s="924" t="s">
        <v>149</v>
      </c>
      <c r="L475" s="1073" t="s">
        <v>871</v>
      </c>
      <c r="M475" s="947" t="s">
        <v>871</v>
      </c>
    </row>
    <row r="476" spans="1:13">
      <c r="A476" s="13" t="s">
        <v>192</v>
      </c>
      <c r="B476" s="13"/>
      <c r="C476" s="13"/>
      <c r="D476" s="20"/>
      <c r="E476" s="291" t="s">
        <v>193</v>
      </c>
      <c r="F476" s="286" t="s">
        <v>148</v>
      </c>
      <c r="G476" s="836"/>
      <c r="H476" s="1125"/>
      <c r="I476" s="1126"/>
      <c r="J476" s="209" t="s">
        <v>824</v>
      </c>
      <c r="K476" s="924" t="s">
        <v>149</v>
      </c>
      <c r="L476" s="1073" t="s">
        <v>871</v>
      </c>
      <c r="M476" s="947" t="s">
        <v>871</v>
      </c>
    </row>
    <row r="477" spans="1:13">
      <c r="A477" s="13" t="s">
        <v>560</v>
      </c>
      <c r="B477" s="13"/>
      <c r="C477" s="13"/>
      <c r="D477" s="20"/>
      <c r="E477" s="291" t="s">
        <v>191</v>
      </c>
      <c r="F477" s="286" t="s">
        <v>148</v>
      </c>
      <c r="G477" s="836"/>
      <c r="H477" s="1125"/>
      <c r="I477" s="1126"/>
      <c r="J477" s="209" t="s">
        <v>824</v>
      </c>
      <c r="K477" s="924" t="s">
        <v>149</v>
      </c>
      <c r="L477" s="1073" t="s">
        <v>871</v>
      </c>
      <c r="M477" s="947" t="s">
        <v>871</v>
      </c>
    </row>
    <row r="478" spans="1:13">
      <c r="A478" s="13" t="s">
        <v>815</v>
      </c>
      <c r="B478" s="13"/>
      <c r="C478" s="13"/>
      <c r="D478" s="20"/>
      <c r="E478" s="291" t="s">
        <v>191</v>
      </c>
      <c r="F478" s="286" t="s">
        <v>148</v>
      </c>
      <c r="G478" s="836"/>
      <c r="H478" s="1127"/>
      <c r="I478" s="1128"/>
      <c r="J478" s="209" t="s">
        <v>824</v>
      </c>
      <c r="K478" s="924" t="s">
        <v>149</v>
      </c>
      <c r="L478" s="1073" t="s">
        <v>871</v>
      </c>
      <c r="M478" s="947" t="s">
        <v>871</v>
      </c>
    </row>
    <row r="479" spans="1:13">
      <c r="A479" s="13"/>
      <c r="B479" s="13"/>
      <c r="C479" s="13"/>
      <c r="D479" s="20"/>
      <c r="E479" s="283" t="s">
        <v>823</v>
      </c>
      <c r="F479" s="283"/>
      <c r="G479" s="764"/>
      <c r="H479" s="298"/>
      <c r="I479" s="835"/>
      <c r="J479" s="249"/>
      <c r="K479" s="866"/>
      <c r="L479" s="1072"/>
    </row>
    <row r="480" spans="1:13">
      <c r="B480" s="13"/>
      <c r="C480" s="13"/>
      <c r="D480" s="13"/>
      <c r="E480" s="283"/>
      <c r="F480" s="283"/>
      <c r="G480" s="764"/>
      <c r="H480" s="249"/>
      <c r="I480" s="829"/>
      <c r="J480" s="249"/>
      <c r="K480" s="866"/>
      <c r="L480" s="1072"/>
    </row>
    <row r="481" spans="1:13">
      <c r="A481" s="21" t="s">
        <v>224</v>
      </c>
      <c r="B481" s="13"/>
      <c r="C481" s="13"/>
      <c r="D481" s="13"/>
      <c r="E481" s="29"/>
      <c r="F481" s="256"/>
      <c r="G481" s="764"/>
      <c r="H481" s="249"/>
      <c r="I481" s="568"/>
      <c r="J481" s="249"/>
      <c r="K481" s="866"/>
      <c r="L481" s="1072"/>
    </row>
    <row r="482" spans="1:13">
      <c r="A482" s="13" t="s">
        <v>158</v>
      </c>
      <c r="B482" s="13"/>
      <c r="C482" s="13"/>
      <c r="D482" s="13"/>
      <c r="E482" s="29"/>
      <c r="F482" s="256"/>
      <c r="G482" s="764"/>
      <c r="H482" s="249"/>
      <c r="I482" s="568"/>
      <c r="J482" s="249"/>
      <c r="K482" s="866"/>
      <c r="L482" s="1072"/>
    </row>
    <row r="483" spans="1:13">
      <c r="A483" s="13" t="s">
        <v>159</v>
      </c>
      <c r="B483" s="13"/>
      <c r="C483" s="13"/>
      <c r="D483" s="13"/>
      <c r="E483" s="206" t="s">
        <v>154</v>
      </c>
      <c r="F483" s="207" t="s">
        <v>148</v>
      </c>
      <c r="G483" s="819">
        <v>61.64</v>
      </c>
      <c r="H483" s="209">
        <v>500</v>
      </c>
      <c r="I483" s="238">
        <v>1</v>
      </c>
      <c r="J483" s="209">
        <v>2500</v>
      </c>
      <c r="K483" s="924">
        <v>1</v>
      </c>
      <c r="L483" s="998"/>
      <c r="M483" s="945">
        <f>+K483*L483</f>
        <v>0</v>
      </c>
    </row>
    <row r="484" spans="1:13">
      <c r="A484" s="13" t="s">
        <v>1102</v>
      </c>
      <c r="B484" s="13"/>
      <c r="C484" s="13"/>
      <c r="D484" s="13"/>
      <c r="E484" s="206" t="s">
        <v>156</v>
      </c>
      <c r="F484" s="207" t="s">
        <v>148</v>
      </c>
      <c r="G484" s="819">
        <v>61.64</v>
      </c>
      <c r="H484" s="209">
        <v>500</v>
      </c>
      <c r="I484" s="238">
        <v>1</v>
      </c>
      <c r="J484" s="209">
        <v>2500</v>
      </c>
      <c r="K484" s="924">
        <v>1</v>
      </c>
      <c r="L484" s="998"/>
      <c r="M484" s="945">
        <f>+K484*L484</f>
        <v>0</v>
      </c>
    </row>
    <row r="485" spans="1:13">
      <c r="A485" s="13" t="s">
        <v>160</v>
      </c>
      <c r="B485" s="13"/>
      <c r="C485" s="13"/>
      <c r="D485" s="13"/>
      <c r="E485" s="206" t="s">
        <v>161</v>
      </c>
      <c r="F485" s="207" t="s">
        <v>148</v>
      </c>
      <c r="G485" s="819">
        <v>61.64</v>
      </c>
      <c r="H485" s="209">
        <v>500</v>
      </c>
      <c r="I485" s="238">
        <v>1</v>
      </c>
      <c r="J485" s="209">
        <v>2500</v>
      </c>
      <c r="K485" s="924">
        <v>1</v>
      </c>
      <c r="L485" s="998"/>
      <c r="M485" s="945">
        <f>+K485*L485</f>
        <v>0</v>
      </c>
    </row>
    <row r="486" spans="1:13">
      <c r="A486" s="13" t="s">
        <v>162</v>
      </c>
      <c r="B486" s="13"/>
      <c r="C486" s="13"/>
      <c r="D486" s="13"/>
      <c r="E486" s="206" t="s">
        <v>163</v>
      </c>
      <c r="F486" s="207" t="s">
        <v>148</v>
      </c>
      <c r="G486" s="819">
        <v>61.64</v>
      </c>
      <c r="H486" s="209">
        <v>500</v>
      </c>
      <c r="I486" s="238">
        <v>1</v>
      </c>
      <c r="J486" s="209">
        <v>2500</v>
      </c>
      <c r="K486" s="924">
        <v>1</v>
      </c>
      <c r="L486" s="998"/>
      <c r="M486" s="945">
        <f>+K486*L486</f>
        <v>0</v>
      </c>
    </row>
    <row r="487" spans="1:13">
      <c r="A487" s="13" t="s">
        <v>195</v>
      </c>
      <c r="B487" s="13"/>
      <c r="C487" s="13"/>
      <c r="D487" s="13"/>
      <c r="E487" s="206" t="s">
        <v>196</v>
      </c>
      <c r="F487" s="207" t="s">
        <v>148</v>
      </c>
      <c r="G487" s="819">
        <v>61.64</v>
      </c>
      <c r="H487" s="209">
        <v>1000</v>
      </c>
      <c r="I487" s="238">
        <v>1</v>
      </c>
      <c r="J487" s="209">
        <v>2500</v>
      </c>
      <c r="K487" s="924" t="s">
        <v>149</v>
      </c>
      <c r="L487" s="1073" t="s">
        <v>871</v>
      </c>
      <c r="M487" s="945" t="s">
        <v>871</v>
      </c>
    </row>
    <row r="488" spans="1:13" ht="24.9" customHeight="1">
      <c r="A488" s="1266" t="s">
        <v>708</v>
      </c>
      <c r="B488" s="1266"/>
      <c r="C488" s="1266"/>
      <c r="D488" s="1267"/>
      <c r="E488" s="286" t="s">
        <v>184</v>
      </c>
      <c r="F488" s="207" t="s">
        <v>148</v>
      </c>
      <c r="G488" s="819">
        <v>61.64</v>
      </c>
      <c r="H488" s="1115" t="s">
        <v>647</v>
      </c>
      <c r="I488" s="1195"/>
      <c r="J488" s="282">
        <v>8000</v>
      </c>
      <c r="K488" s="924" t="s">
        <v>149</v>
      </c>
      <c r="L488" s="1073" t="s">
        <v>871</v>
      </c>
      <c r="M488" s="945" t="s">
        <v>871</v>
      </c>
    </row>
    <row r="489" spans="1:13" ht="26.1" customHeight="1">
      <c r="A489" s="1263" t="s">
        <v>704</v>
      </c>
      <c r="B489" s="1264"/>
      <c r="C489" s="1264"/>
      <c r="D489" s="1265"/>
      <c r="E489" s="286" t="s">
        <v>164</v>
      </c>
      <c r="F489" s="207" t="s">
        <v>920</v>
      </c>
      <c r="G489" s="819">
        <v>616</v>
      </c>
      <c r="H489" s="282">
        <v>100</v>
      </c>
      <c r="I489" s="820">
        <v>1</v>
      </c>
      <c r="J489" s="282">
        <v>200</v>
      </c>
      <c r="K489" s="924">
        <v>10</v>
      </c>
      <c r="L489" s="998"/>
      <c r="M489" s="945">
        <f>+K489*L489</f>
        <v>0</v>
      </c>
    </row>
    <row r="490" spans="1:13">
      <c r="A490" s="80" t="s">
        <v>272</v>
      </c>
      <c r="B490" s="20"/>
      <c r="C490" s="20"/>
      <c r="D490" s="20"/>
      <c r="E490" s="283" t="s">
        <v>807</v>
      </c>
      <c r="F490" s="283"/>
      <c r="G490" s="764"/>
      <c r="H490" s="249"/>
      <c r="I490" s="568"/>
      <c r="J490" s="249"/>
      <c r="K490" s="866"/>
      <c r="L490" s="1072"/>
    </row>
    <row r="491" spans="1:13">
      <c r="A491" s="20"/>
      <c r="B491" s="20"/>
      <c r="C491" s="20"/>
      <c r="D491" s="20"/>
      <c r="E491" s="202"/>
      <c r="F491" s="283"/>
      <c r="G491" s="764"/>
      <c r="H491" s="249"/>
      <c r="I491" s="568"/>
      <c r="J491" s="249"/>
      <c r="K491" s="866"/>
      <c r="L491" s="1072"/>
    </row>
    <row r="492" spans="1:13">
      <c r="A492" s="21" t="s">
        <v>225</v>
      </c>
      <c r="B492" s="13"/>
      <c r="C492" s="13"/>
      <c r="D492" s="13"/>
      <c r="E492" s="29"/>
      <c r="F492" s="256"/>
      <c r="G492" s="764"/>
      <c r="H492" s="249"/>
      <c r="I492" s="568"/>
      <c r="J492" s="249"/>
      <c r="K492" s="866"/>
      <c r="L492" s="1072"/>
    </row>
    <row r="493" spans="1:13">
      <c r="A493" s="13" t="s">
        <v>137</v>
      </c>
      <c r="B493" s="13"/>
      <c r="C493" s="13"/>
      <c r="D493" s="13"/>
      <c r="E493" s="206" t="s">
        <v>138</v>
      </c>
      <c r="F493" s="207" t="s">
        <v>148</v>
      </c>
      <c r="G493" s="819">
        <v>61.64</v>
      </c>
      <c r="H493" s="209">
        <v>2500</v>
      </c>
      <c r="I493" s="238">
        <v>1</v>
      </c>
      <c r="J493" s="209">
        <v>2500</v>
      </c>
      <c r="K493" s="924">
        <v>1</v>
      </c>
      <c r="L493" s="998"/>
      <c r="M493" s="945">
        <f>+K493*L493</f>
        <v>0</v>
      </c>
    </row>
    <row r="494" spans="1:13">
      <c r="A494" s="13" t="s">
        <v>139</v>
      </c>
      <c r="B494" s="13"/>
      <c r="C494" s="13"/>
      <c r="D494" s="13"/>
      <c r="E494" s="206" t="s">
        <v>140</v>
      </c>
      <c r="F494" s="207" t="s">
        <v>148</v>
      </c>
      <c r="G494" s="819">
        <v>61.64</v>
      </c>
      <c r="H494" s="209">
        <v>2500</v>
      </c>
      <c r="I494" s="238">
        <v>1</v>
      </c>
      <c r="J494" s="209">
        <v>2500</v>
      </c>
      <c r="K494" s="924">
        <v>1</v>
      </c>
      <c r="L494" s="998"/>
      <c r="M494" s="945">
        <f>+K494*L494</f>
        <v>0</v>
      </c>
    </row>
    <row r="495" spans="1:13">
      <c r="A495" s="13" t="s">
        <v>141</v>
      </c>
      <c r="B495" s="13"/>
      <c r="C495" s="13"/>
      <c r="D495" s="13"/>
      <c r="E495" s="206" t="s">
        <v>142</v>
      </c>
      <c r="F495" s="207" t="s">
        <v>148</v>
      </c>
      <c r="G495" s="819">
        <v>61.64</v>
      </c>
      <c r="H495" s="210" t="s">
        <v>654</v>
      </c>
      <c r="I495" s="238">
        <v>1</v>
      </c>
      <c r="J495" s="209">
        <v>2500</v>
      </c>
      <c r="K495" s="924">
        <v>1</v>
      </c>
      <c r="L495" s="998"/>
      <c r="M495" s="945">
        <f>+K495*L495</f>
        <v>0</v>
      </c>
    </row>
    <row r="496" spans="1:13">
      <c r="A496" s="13" t="s">
        <v>143</v>
      </c>
      <c r="B496" s="13"/>
      <c r="C496" s="13"/>
      <c r="D496" s="13"/>
      <c r="E496" s="206" t="s">
        <v>144</v>
      </c>
      <c r="F496" s="207" t="s">
        <v>148</v>
      </c>
      <c r="G496" s="819">
        <v>61.64</v>
      </c>
      <c r="H496" s="210" t="s">
        <v>654</v>
      </c>
      <c r="I496" s="238">
        <v>1</v>
      </c>
      <c r="J496" s="209">
        <v>2500</v>
      </c>
      <c r="K496" s="924">
        <v>1</v>
      </c>
      <c r="L496" s="998"/>
      <c r="M496" s="945">
        <f>+K496*L496</f>
        <v>0</v>
      </c>
    </row>
    <row r="497" spans="1:13">
      <c r="A497" s="13"/>
      <c r="B497" s="13"/>
      <c r="C497" s="13"/>
      <c r="D497" s="13"/>
      <c r="E497" s="202"/>
      <c r="F497" s="256"/>
      <c r="G497" s="764"/>
      <c r="H497" s="491"/>
      <c r="I497" s="568"/>
      <c r="J497" s="249"/>
      <c r="K497" s="866"/>
      <c r="L497" s="1072"/>
    </row>
    <row r="498" spans="1:13">
      <c r="A498" s="31" t="s">
        <v>811</v>
      </c>
      <c r="B498" s="13"/>
      <c r="C498" s="13"/>
      <c r="D498" s="31"/>
      <c r="F498" s="35"/>
      <c r="G498" s="764"/>
      <c r="H498" s="249"/>
      <c r="I498" s="829"/>
      <c r="J498" s="249"/>
      <c r="K498" s="866"/>
      <c r="L498" s="1072"/>
    </row>
    <row r="499" spans="1:13">
      <c r="A499" s="13" t="s">
        <v>173</v>
      </c>
      <c r="B499" s="13"/>
      <c r="C499" s="13"/>
      <c r="D499" s="13"/>
      <c r="E499" s="302" t="s">
        <v>198</v>
      </c>
      <c r="F499" s="286" t="s">
        <v>148</v>
      </c>
      <c r="G499" s="817"/>
      <c r="H499" s="210" t="s">
        <v>654</v>
      </c>
      <c r="I499" s="238"/>
      <c r="J499" s="209" t="s">
        <v>216</v>
      </c>
      <c r="K499" s="924" t="s">
        <v>149</v>
      </c>
      <c r="L499" s="1073" t="s">
        <v>871</v>
      </c>
      <c r="M499" s="945" t="s">
        <v>871</v>
      </c>
    </row>
    <row r="500" spans="1:13">
      <c r="A500" s="13" t="s">
        <v>176</v>
      </c>
      <c r="B500" s="13"/>
      <c r="C500" s="13"/>
      <c r="D500" s="13"/>
      <c r="E500" s="302" t="s">
        <v>199</v>
      </c>
      <c r="F500" s="286" t="s">
        <v>148</v>
      </c>
      <c r="G500" s="817"/>
      <c r="H500" s="210" t="s">
        <v>654</v>
      </c>
      <c r="I500" s="238"/>
      <c r="J500" s="209" t="s">
        <v>216</v>
      </c>
      <c r="K500" s="924" t="s">
        <v>149</v>
      </c>
      <c r="L500" s="1073" t="s">
        <v>871</v>
      </c>
      <c r="M500" s="945" t="s">
        <v>871</v>
      </c>
    </row>
    <row r="501" spans="1:13">
      <c r="A501" s="13" t="s">
        <v>178</v>
      </c>
      <c r="B501" s="13"/>
      <c r="C501" s="13"/>
      <c r="D501" s="13"/>
      <c r="E501" s="302" t="s">
        <v>200</v>
      </c>
      <c r="F501" s="286" t="s">
        <v>148</v>
      </c>
      <c r="G501" s="817"/>
      <c r="H501" s="210" t="s">
        <v>654</v>
      </c>
      <c r="I501" s="238"/>
      <c r="J501" s="209" t="s">
        <v>216</v>
      </c>
      <c r="K501" s="924" t="s">
        <v>149</v>
      </c>
      <c r="L501" s="1073" t="s">
        <v>871</v>
      </c>
      <c r="M501" s="945" t="s">
        <v>871</v>
      </c>
    </row>
    <row r="502" spans="1:13">
      <c r="A502" s="20"/>
      <c r="B502" s="20"/>
      <c r="C502" s="20"/>
      <c r="D502" s="20"/>
      <c r="E502" s="283" t="s">
        <v>823</v>
      </c>
      <c r="F502" s="283"/>
      <c r="G502" s="764"/>
      <c r="H502" s="249"/>
      <c r="I502" s="568"/>
      <c r="J502" s="249"/>
      <c r="K502" s="866"/>
      <c r="L502" s="1072"/>
    </row>
    <row r="503" spans="1:13">
      <c r="A503" s="20"/>
      <c r="B503" s="20"/>
      <c r="C503" s="20"/>
      <c r="D503" s="20"/>
      <c r="E503" s="283"/>
      <c r="F503" s="283"/>
      <c r="G503" s="764"/>
      <c r="H503" s="249"/>
      <c r="I503" s="568"/>
      <c r="J503" s="249"/>
      <c r="K503" s="866"/>
      <c r="L503" s="1072"/>
    </row>
    <row r="504" spans="1:13">
      <c r="A504" s="21" t="s">
        <v>226</v>
      </c>
      <c r="B504" s="13"/>
      <c r="C504" s="13"/>
      <c r="D504" s="13"/>
      <c r="E504" s="29"/>
      <c r="F504" s="256"/>
      <c r="G504" s="764"/>
      <c r="H504" s="249"/>
      <c r="I504" s="568"/>
      <c r="J504" s="249"/>
      <c r="K504" s="866"/>
      <c r="L504" s="1072"/>
    </row>
    <row r="505" spans="1:13">
      <c r="A505" s="21" t="s">
        <v>227</v>
      </c>
      <c r="B505" s="13"/>
      <c r="C505" s="13"/>
      <c r="D505" s="13"/>
      <c r="E505" s="29"/>
      <c r="F505" s="256"/>
      <c r="G505" s="764"/>
      <c r="H505" s="249"/>
      <c r="I505" s="568"/>
      <c r="J505" s="249"/>
      <c r="K505" s="866"/>
      <c r="L505" s="1072"/>
    </row>
    <row r="506" spans="1:13" ht="15" customHeight="1">
      <c r="A506" s="13" t="s">
        <v>75</v>
      </c>
      <c r="B506" s="13"/>
      <c r="C506" s="13"/>
      <c r="D506" s="13"/>
      <c r="E506" s="206" t="s">
        <v>31</v>
      </c>
      <c r="F506" s="207" t="s">
        <v>124</v>
      </c>
      <c r="G506" s="837"/>
      <c r="H506" s="1135" t="s">
        <v>647</v>
      </c>
      <c r="I506" s="1136"/>
      <c r="J506" s="578" t="s">
        <v>308</v>
      </c>
      <c r="K506" s="924" t="s">
        <v>149</v>
      </c>
      <c r="L506" s="1073" t="s">
        <v>871</v>
      </c>
      <c r="M506" s="945" t="s">
        <v>871</v>
      </c>
    </row>
    <row r="507" spans="1:13">
      <c r="A507" s="13" t="s">
        <v>125</v>
      </c>
      <c r="B507" s="13"/>
      <c r="C507" s="13"/>
      <c r="D507" s="13"/>
      <c r="E507" s="206" t="s">
        <v>31</v>
      </c>
      <c r="F507" s="207" t="s">
        <v>124</v>
      </c>
      <c r="G507" s="837"/>
      <c r="H507" s="1137"/>
      <c r="I507" s="1138"/>
      <c r="J507" s="578" t="s">
        <v>308</v>
      </c>
      <c r="K507" s="924" t="s">
        <v>149</v>
      </c>
      <c r="L507" s="1073" t="s">
        <v>871</v>
      </c>
      <c r="M507" s="945" t="s">
        <v>871</v>
      </c>
    </row>
    <row r="508" spans="1:13">
      <c r="A508" s="13" t="s">
        <v>102</v>
      </c>
      <c r="B508" s="54"/>
      <c r="C508" s="13"/>
      <c r="D508" s="13"/>
      <c r="E508" s="206" t="s">
        <v>126</v>
      </c>
      <c r="F508" s="207" t="s">
        <v>124</v>
      </c>
      <c r="G508" s="837"/>
      <c r="H508" s="1137"/>
      <c r="I508" s="1138"/>
      <c r="J508" s="578" t="s">
        <v>308</v>
      </c>
      <c r="K508" s="924" t="s">
        <v>149</v>
      </c>
      <c r="L508" s="1073" t="s">
        <v>871</v>
      </c>
      <c r="M508" s="945" t="s">
        <v>871</v>
      </c>
    </row>
    <row r="509" spans="1:13">
      <c r="A509" s="13" t="s">
        <v>127</v>
      </c>
      <c r="B509" s="55"/>
      <c r="C509" s="21"/>
      <c r="D509" s="21"/>
      <c r="E509" s="206" t="s">
        <v>128</v>
      </c>
      <c r="F509" s="207" t="s">
        <v>124</v>
      </c>
      <c r="G509" s="837"/>
      <c r="H509" s="1137"/>
      <c r="I509" s="1138"/>
      <c r="J509" s="578" t="s">
        <v>308</v>
      </c>
      <c r="K509" s="924" t="s">
        <v>149</v>
      </c>
      <c r="L509" s="1073" t="s">
        <v>871</v>
      </c>
      <c r="M509" s="945" t="s">
        <v>871</v>
      </c>
    </row>
    <row r="510" spans="1:13">
      <c r="A510" s="13" t="s">
        <v>129</v>
      </c>
      <c r="B510" s="54"/>
      <c r="C510" s="13"/>
      <c r="D510" s="13"/>
      <c r="E510" s="206" t="s">
        <v>130</v>
      </c>
      <c r="F510" s="207" t="s">
        <v>124</v>
      </c>
      <c r="G510" s="837"/>
      <c r="H510" s="1137"/>
      <c r="I510" s="1138"/>
      <c r="J510" s="578" t="s">
        <v>308</v>
      </c>
      <c r="K510" s="924" t="s">
        <v>149</v>
      </c>
      <c r="L510" s="1073" t="s">
        <v>871</v>
      </c>
      <c r="M510" s="945" t="s">
        <v>871</v>
      </c>
    </row>
    <row r="511" spans="1:13">
      <c r="A511" s="13" t="s">
        <v>131</v>
      </c>
      <c r="B511" s="54"/>
      <c r="C511" s="13"/>
      <c r="D511" s="13"/>
      <c r="E511" s="206" t="s">
        <v>107</v>
      </c>
      <c r="F511" s="207" t="s">
        <v>124</v>
      </c>
      <c r="G511" s="837"/>
      <c r="H511" s="1137"/>
      <c r="I511" s="1138"/>
      <c r="J511" s="578" t="s">
        <v>308</v>
      </c>
      <c r="K511" s="924" t="s">
        <v>149</v>
      </c>
      <c r="L511" s="1073" t="s">
        <v>871</v>
      </c>
      <c r="M511" s="945" t="s">
        <v>871</v>
      </c>
    </row>
    <row r="512" spans="1:13">
      <c r="A512" s="13" t="s">
        <v>132</v>
      </c>
      <c r="B512" s="54"/>
      <c r="C512" s="13"/>
      <c r="D512" s="13"/>
      <c r="E512" s="206" t="s">
        <v>133</v>
      </c>
      <c r="F512" s="207" t="s">
        <v>124</v>
      </c>
      <c r="G512" s="837"/>
      <c r="H512" s="1137"/>
      <c r="I512" s="1138"/>
      <c r="J512" s="578" t="s">
        <v>308</v>
      </c>
      <c r="K512" s="924" t="s">
        <v>149</v>
      </c>
      <c r="L512" s="1073" t="s">
        <v>871</v>
      </c>
      <c r="M512" s="945" t="s">
        <v>871</v>
      </c>
    </row>
    <row r="513" spans="1:13">
      <c r="A513" s="13" t="s">
        <v>204</v>
      </c>
      <c r="B513" s="54"/>
      <c r="C513" s="13"/>
      <c r="D513" s="13"/>
      <c r="E513" s="206" t="s">
        <v>109</v>
      </c>
      <c r="F513" s="207" t="s">
        <v>124</v>
      </c>
      <c r="G513" s="837"/>
      <c r="H513" s="1137"/>
      <c r="I513" s="1138"/>
      <c r="J513" s="578" t="s">
        <v>308</v>
      </c>
      <c r="K513" s="924" t="s">
        <v>149</v>
      </c>
      <c r="L513" s="1073" t="s">
        <v>871</v>
      </c>
      <c r="M513" s="945" t="s">
        <v>871</v>
      </c>
    </row>
    <row r="514" spans="1:13">
      <c r="A514" s="13" t="s">
        <v>134</v>
      </c>
      <c r="B514" s="13"/>
      <c r="C514" s="13"/>
      <c r="D514" s="13"/>
      <c r="E514" s="206" t="s">
        <v>135</v>
      </c>
      <c r="F514" s="207" t="s">
        <v>124</v>
      </c>
      <c r="G514" s="837"/>
      <c r="H514" s="1137"/>
      <c r="I514" s="1138"/>
      <c r="J514" s="578" t="s">
        <v>308</v>
      </c>
      <c r="K514" s="924" t="s">
        <v>149</v>
      </c>
      <c r="L514" s="1073" t="s">
        <v>871</v>
      </c>
      <c r="M514" s="945" t="s">
        <v>871</v>
      </c>
    </row>
    <row r="515" spans="1:13">
      <c r="A515" s="13" t="s">
        <v>168</v>
      </c>
      <c r="B515" s="13"/>
      <c r="C515" s="13"/>
      <c r="D515" s="13"/>
      <c r="E515" s="206" t="s">
        <v>169</v>
      </c>
      <c r="F515" s="207" t="s">
        <v>124</v>
      </c>
      <c r="G515" s="837"/>
      <c r="H515" s="1137"/>
      <c r="I515" s="1138"/>
      <c r="J515" s="578" t="s">
        <v>308</v>
      </c>
      <c r="K515" s="924" t="s">
        <v>149</v>
      </c>
      <c r="L515" s="1073" t="s">
        <v>871</v>
      </c>
      <c r="M515" s="945" t="s">
        <v>871</v>
      </c>
    </row>
    <row r="516" spans="1:13">
      <c r="A516" s="13" t="s">
        <v>778</v>
      </c>
      <c r="B516" s="13"/>
      <c r="C516" s="13"/>
      <c r="D516" s="13"/>
      <c r="E516" s="206" t="s">
        <v>171</v>
      </c>
      <c r="F516" s="207" t="s">
        <v>124</v>
      </c>
      <c r="G516" s="837"/>
      <c r="H516" s="1139"/>
      <c r="I516" s="1140"/>
      <c r="J516" s="578" t="s">
        <v>308</v>
      </c>
      <c r="K516" s="924" t="s">
        <v>149</v>
      </c>
      <c r="L516" s="1073" t="s">
        <v>871</v>
      </c>
      <c r="M516" s="945" t="s">
        <v>871</v>
      </c>
    </row>
    <row r="517" spans="1:13">
      <c r="A517" s="13"/>
      <c r="B517" s="13"/>
      <c r="C517" s="13"/>
      <c r="D517" s="13"/>
      <c r="E517" s="283" t="s">
        <v>807</v>
      </c>
      <c r="F517" s="256"/>
      <c r="G517" s="764"/>
      <c r="H517" s="249"/>
      <c r="I517" s="568"/>
      <c r="J517" s="249"/>
      <c r="K517" s="866"/>
      <c r="L517" s="1072"/>
    </row>
    <row r="518" spans="1:13">
      <c r="A518" s="21"/>
      <c r="B518" s="13"/>
      <c r="C518" s="13"/>
      <c r="D518" s="13"/>
      <c r="E518" s="283" t="s">
        <v>805</v>
      </c>
      <c r="F518" s="256"/>
      <c r="G518" s="764"/>
      <c r="H518" s="249"/>
      <c r="I518" s="568"/>
      <c r="J518" s="249"/>
      <c r="K518" s="866"/>
      <c r="L518" s="1072"/>
    </row>
    <row r="519" spans="1:13">
      <c r="A519" s="21"/>
      <c r="B519" s="13"/>
      <c r="C519" s="13"/>
      <c r="D519" s="13"/>
      <c r="E519" s="283"/>
      <c r="F519" s="256"/>
      <c r="G519" s="764"/>
      <c r="H519" s="249"/>
      <c r="I519" s="568"/>
      <c r="J519" s="249"/>
      <c r="K519" s="866"/>
      <c r="L519" s="1072"/>
    </row>
    <row r="520" spans="1:13">
      <c r="A520" s="21" t="s">
        <v>228</v>
      </c>
      <c r="B520" s="13"/>
      <c r="C520" s="13"/>
      <c r="D520" s="13"/>
      <c r="E520" s="29"/>
      <c r="F520" s="256"/>
      <c r="G520" s="764"/>
      <c r="H520" s="249"/>
      <c r="I520" s="568"/>
      <c r="J520" s="249"/>
      <c r="K520" s="866"/>
      <c r="L520" s="1072"/>
    </row>
    <row r="521" spans="1:13">
      <c r="A521" s="13" t="s">
        <v>137</v>
      </c>
      <c r="B521" s="13"/>
      <c r="C521" s="13"/>
      <c r="D521" s="13"/>
      <c r="E521" s="206" t="s">
        <v>138</v>
      </c>
      <c r="F521" s="207" t="s">
        <v>124</v>
      </c>
      <c r="G521" s="819"/>
      <c r="H521" s="1142" t="s">
        <v>647</v>
      </c>
      <c r="I521" s="1136"/>
      <c r="J521" s="207">
        <v>2500</v>
      </c>
      <c r="K521" s="924" t="s">
        <v>149</v>
      </c>
      <c r="L521" s="1073" t="s">
        <v>871</v>
      </c>
      <c r="M521" s="945" t="s">
        <v>871</v>
      </c>
    </row>
    <row r="522" spans="1:13">
      <c r="A522" s="13" t="s">
        <v>139</v>
      </c>
      <c r="B522" s="13"/>
      <c r="C522" s="13"/>
      <c r="D522" s="13"/>
      <c r="E522" s="206" t="s">
        <v>140</v>
      </c>
      <c r="F522" s="207" t="s">
        <v>124</v>
      </c>
      <c r="G522" s="819"/>
      <c r="H522" s="1143"/>
      <c r="I522" s="1138"/>
      <c r="J522" s="207">
        <v>2500</v>
      </c>
      <c r="K522" s="924" t="s">
        <v>149</v>
      </c>
      <c r="L522" s="1073" t="s">
        <v>871</v>
      </c>
      <c r="M522" s="945" t="s">
        <v>871</v>
      </c>
    </row>
    <row r="523" spans="1:13">
      <c r="A523" s="13" t="s">
        <v>141</v>
      </c>
      <c r="B523" s="13"/>
      <c r="C523" s="13"/>
      <c r="D523" s="13"/>
      <c r="E523" s="206" t="s">
        <v>142</v>
      </c>
      <c r="F523" s="207" t="s">
        <v>124</v>
      </c>
      <c r="G523" s="819"/>
      <c r="H523" s="1143"/>
      <c r="I523" s="1138"/>
      <c r="J523" s="207">
        <v>2500</v>
      </c>
      <c r="K523" s="924" t="s">
        <v>149</v>
      </c>
      <c r="L523" s="1073" t="s">
        <v>871</v>
      </c>
      <c r="M523" s="945" t="s">
        <v>871</v>
      </c>
    </row>
    <row r="524" spans="1:13">
      <c r="A524" s="13" t="s">
        <v>143</v>
      </c>
      <c r="B524" s="13"/>
      <c r="C524" s="13"/>
      <c r="D524" s="13"/>
      <c r="E524" s="206" t="s">
        <v>144</v>
      </c>
      <c r="F524" s="207" t="s">
        <v>124</v>
      </c>
      <c r="G524" s="819"/>
      <c r="H524" s="1144"/>
      <c r="I524" s="1140"/>
      <c r="J524" s="207">
        <v>2500</v>
      </c>
      <c r="K524" s="924" t="s">
        <v>149</v>
      </c>
      <c r="L524" s="1073" t="s">
        <v>871</v>
      </c>
      <c r="M524" s="945" t="s">
        <v>871</v>
      </c>
    </row>
    <row r="525" spans="1:13">
      <c r="A525" s="13"/>
      <c r="B525" s="13"/>
      <c r="C525" s="13"/>
      <c r="D525" s="13"/>
      <c r="E525" s="283" t="s">
        <v>807</v>
      </c>
      <c r="F525" s="283"/>
      <c r="G525" s="764"/>
      <c r="H525" s="249"/>
      <c r="I525" s="568"/>
      <c r="J525" s="249"/>
      <c r="K525" s="866"/>
      <c r="L525" s="1072"/>
    </row>
    <row r="526" spans="1:13">
      <c r="A526" s="13"/>
      <c r="B526" s="13"/>
      <c r="C526" s="13"/>
      <c r="D526" s="13"/>
      <c r="E526" s="283"/>
      <c r="F526" s="283"/>
      <c r="G526" s="764"/>
      <c r="H526" s="249"/>
      <c r="I526" s="568"/>
      <c r="J526" s="249"/>
      <c r="K526" s="866"/>
      <c r="L526" s="1072"/>
    </row>
    <row r="527" spans="1:13">
      <c r="A527" s="31" t="s">
        <v>811</v>
      </c>
      <c r="B527" s="13"/>
      <c r="C527" s="13"/>
      <c r="D527" s="31"/>
      <c r="F527" s="600"/>
      <c r="G527" s="764"/>
      <c r="H527" s="249"/>
      <c r="I527" s="829"/>
      <c r="J527" s="249"/>
      <c r="K527" s="866"/>
      <c r="L527" s="1072"/>
    </row>
    <row r="528" spans="1:13" ht="15" customHeight="1">
      <c r="A528" s="13" t="s">
        <v>173</v>
      </c>
      <c r="B528" s="13"/>
      <c r="C528" s="13"/>
      <c r="D528" s="13"/>
      <c r="E528" s="206" t="s">
        <v>198</v>
      </c>
      <c r="F528" s="207" t="s">
        <v>124</v>
      </c>
      <c r="G528" s="819"/>
      <c r="H528" s="1141" t="s">
        <v>175</v>
      </c>
      <c r="I528" s="1141"/>
      <c r="J528" s="282" t="s">
        <v>216</v>
      </c>
      <c r="K528" s="924" t="s">
        <v>149</v>
      </c>
      <c r="L528" s="1073" t="s">
        <v>871</v>
      </c>
      <c r="M528" s="945" t="s">
        <v>871</v>
      </c>
    </row>
    <row r="529" spans="1:13">
      <c r="A529" s="13" t="s">
        <v>176</v>
      </c>
      <c r="B529" s="13"/>
      <c r="C529" s="13"/>
      <c r="D529" s="13"/>
      <c r="E529" s="206" t="s">
        <v>177</v>
      </c>
      <c r="F529" s="207" t="s">
        <v>124</v>
      </c>
      <c r="G529" s="819"/>
      <c r="H529" s="1141"/>
      <c r="I529" s="1141"/>
      <c r="J529" s="282" t="s">
        <v>216</v>
      </c>
      <c r="K529" s="924" t="s">
        <v>149</v>
      </c>
      <c r="L529" s="1073" t="s">
        <v>871</v>
      </c>
      <c r="M529" s="945" t="s">
        <v>871</v>
      </c>
    </row>
    <row r="530" spans="1:13">
      <c r="A530" s="13" t="s">
        <v>178</v>
      </c>
      <c r="B530" s="13"/>
      <c r="C530" s="13"/>
      <c r="D530" s="13"/>
      <c r="E530" s="206" t="s">
        <v>179</v>
      </c>
      <c r="F530" s="207" t="s">
        <v>124</v>
      </c>
      <c r="G530" s="819"/>
      <c r="H530" s="1141"/>
      <c r="I530" s="1141"/>
      <c r="J530" s="282" t="s">
        <v>216</v>
      </c>
      <c r="K530" s="924" t="s">
        <v>149</v>
      </c>
      <c r="L530" s="1073" t="s">
        <v>871</v>
      </c>
      <c r="M530" s="945" t="s">
        <v>871</v>
      </c>
    </row>
    <row r="531" spans="1:13">
      <c r="A531" s="13"/>
      <c r="B531" s="13"/>
      <c r="C531" s="13"/>
      <c r="D531" s="13"/>
      <c r="E531" s="283" t="s">
        <v>823</v>
      </c>
      <c r="F531" s="256"/>
      <c r="G531" s="830"/>
      <c r="H531" s="653"/>
      <c r="I531" s="832"/>
      <c r="J531" s="256"/>
      <c r="K531" s="866"/>
      <c r="L531" s="1072"/>
    </row>
    <row r="532" spans="1:13">
      <c r="A532" s="13"/>
      <c r="B532" s="13"/>
      <c r="C532" s="13"/>
      <c r="D532" s="13"/>
      <c r="E532" s="29"/>
      <c r="F532" s="35"/>
      <c r="G532" s="764"/>
      <c r="H532" s="249"/>
      <c r="I532" s="829"/>
      <c r="J532" s="249"/>
      <c r="K532" s="866"/>
      <c r="L532" s="1072"/>
    </row>
    <row r="533" spans="1:13">
      <c r="A533" s="21" t="s">
        <v>229</v>
      </c>
      <c r="B533" s="13"/>
      <c r="C533" s="13"/>
      <c r="D533" s="13"/>
      <c r="E533" s="29"/>
      <c r="F533" s="256"/>
      <c r="G533" s="764"/>
      <c r="H533" s="249"/>
      <c r="I533" s="568"/>
      <c r="J533" s="249"/>
      <c r="K533" s="866"/>
      <c r="L533" s="1072"/>
    </row>
    <row r="534" spans="1:13">
      <c r="A534" s="13" t="s">
        <v>146</v>
      </c>
      <c r="B534" s="13"/>
      <c r="C534" s="13"/>
      <c r="D534" s="13"/>
      <c r="E534" s="206" t="s">
        <v>147</v>
      </c>
      <c r="F534" s="207" t="s">
        <v>148</v>
      </c>
      <c r="G534" s="817"/>
      <c r="H534" s="209">
        <v>500</v>
      </c>
      <c r="I534" s="238"/>
      <c r="J534" s="209">
        <v>2500</v>
      </c>
      <c r="K534" s="924" t="s">
        <v>149</v>
      </c>
      <c r="L534" s="1073" t="s">
        <v>871</v>
      </c>
      <c r="M534" s="945" t="s">
        <v>871</v>
      </c>
    </row>
    <row r="535" spans="1:13">
      <c r="A535" s="13" t="s">
        <v>75</v>
      </c>
      <c r="B535" s="13"/>
      <c r="C535" s="13"/>
      <c r="D535" s="13"/>
      <c r="E535" s="206" t="s">
        <v>150</v>
      </c>
      <c r="F535" s="207" t="s">
        <v>148</v>
      </c>
      <c r="G535" s="817"/>
      <c r="H535" s="209">
        <v>500</v>
      </c>
      <c r="I535" s="238"/>
      <c r="J535" s="209">
        <v>2500</v>
      </c>
      <c r="K535" s="924" t="s">
        <v>149</v>
      </c>
      <c r="L535" s="1073" t="s">
        <v>871</v>
      </c>
      <c r="M535" s="945" t="s">
        <v>871</v>
      </c>
    </row>
    <row r="536" spans="1:13">
      <c r="A536" s="13" t="s">
        <v>151</v>
      </c>
      <c r="B536" s="13"/>
      <c r="C536" s="13"/>
      <c r="D536" s="13"/>
      <c r="E536" s="206" t="s">
        <v>152</v>
      </c>
      <c r="F536" s="207" t="s">
        <v>148</v>
      </c>
      <c r="G536" s="817"/>
      <c r="H536" s="209">
        <v>500</v>
      </c>
      <c r="I536" s="238"/>
      <c r="J536" s="209">
        <v>2500</v>
      </c>
      <c r="K536" s="924" t="s">
        <v>149</v>
      </c>
      <c r="L536" s="1073" t="s">
        <v>871</v>
      </c>
      <c r="M536" s="945" t="s">
        <v>871</v>
      </c>
    </row>
    <row r="537" spans="1:13">
      <c r="A537" s="13" t="s">
        <v>153</v>
      </c>
      <c r="B537" s="13"/>
      <c r="C537" s="13"/>
      <c r="D537" s="13"/>
      <c r="E537" s="206" t="s">
        <v>154</v>
      </c>
      <c r="F537" s="207" t="s">
        <v>148</v>
      </c>
      <c r="G537" s="817"/>
      <c r="H537" s="209">
        <v>500</v>
      </c>
      <c r="I537" s="238"/>
      <c r="J537" s="209">
        <v>2500</v>
      </c>
      <c r="K537" s="924" t="s">
        <v>149</v>
      </c>
      <c r="L537" s="1073" t="s">
        <v>871</v>
      </c>
      <c r="M537" s="945" t="s">
        <v>871</v>
      </c>
    </row>
    <row r="538" spans="1:13">
      <c r="A538" s="13" t="s">
        <v>155</v>
      </c>
      <c r="B538" s="13"/>
      <c r="C538" s="13"/>
      <c r="D538" s="13"/>
      <c r="E538" s="292" t="s">
        <v>156</v>
      </c>
      <c r="F538" s="293" t="s">
        <v>148</v>
      </c>
      <c r="G538" s="817"/>
      <c r="H538" s="209">
        <v>500</v>
      </c>
      <c r="I538" s="238"/>
      <c r="J538" s="209">
        <v>2500</v>
      </c>
      <c r="K538" s="924" t="s">
        <v>149</v>
      </c>
      <c r="L538" s="1073" t="s">
        <v>871</v>
      </c>
      <c r="M538" s="945" t="s">
        <v>871</v>
      </c>
    </row>
    <row r="539" spans="1:13">
      <c r="A539" s="13" t="s">
        <v>230</v>
      </c>
      <c r="B539" s="13"/>
      <c r="C539" s="13"/>
      <c r="D539" s="13"/>
      <c r="E539" s="206" t="s">
        <v>231</v>
      </c>
      <c r="F539" s="207" t="s">
        <v>148</v>
      </c>
      <c r="G539" s="836"/>
      <c r="H539" s="1123" t="s">
        <v>647</v>
      </c>
      <c r="I539" s="1176"/>
      <c r="J539" s="209">
        <v>2500</v>
      </c>
      <c r="K539" s="924" t="s">
        <v>149</v>
      </c>
      <c r="L539" s="1073" t="s">
        <v>871</v>
      </c>
      <c r="M539" s="945" t="s">
        <v>871</v>
      </c>
    </row>
    <row r="540" spans="1:13">
      <c r="A540" s="13" t="s">
        <v>181</v>
      </c>
      <c r="B540" s="13"/>
      <c r="C540" s="13"/>
      <c r="D540" s="13"/>
      <c r="E540" s="206" t="s">
        <v>182</v>
      </c>
      <c r="F540" s="207" t="s">
        <v>148</v>
      </c>
      <c r="G540" s="836"/>
      <c r="H540" s="1177"/>
      <c r="I540" s="1178"/>
      <c r="J540" s="209">
        <v>8000</v>
      </c>
      <c r="K540" s="924" t="s">
        <v>149</v>
      </c>
      <c r="L540" s="1073" t="s">
        <v>871</v>
      </c>
      <c r="M540" s="945" t="s">
        <v>871</v>
      </c>
    </row>
    <row r="541" spans="1:13">
      <c r="A541" s="13" t="s">
        <v>232</v>
      </c>
      <c r="B541" s="13"/>
      <c r="C541" s="13"/>
      <c r="D541" s="13"/>
      <c r="E541" s="206" t="s">
        <v>222</v>
      </c>
      <c r="F541" s="207" t="s">
        <v>148</v>
      </c>
      <c r="G541" s="836"/>
      <c r="H541" s="1179"/>
      <c r="I541" s="1180"/>
      <c r="J541" s="209">
        <v>8000</v>
      </c>
      <c r="K541" s="924" t="s">
        <v>149</v>
      </c>
      <c r="L541" s="1073" t="s">
        <v>871</v>
      </c>
      <c r="M541" s="945" t="s">
        <v>871</v>
      </c>
    </row>
    <row r="542" spans="1:13">
      <c r="A542" s="13"/>
      <c r="B542" s="13"/>
      <c r="C542" s="13"/>
      <c r="D542" s="20"/>
      <c r="E542" s="283" t="s">
        <v>807</v>
      </c>
      <c r="F542" s="202"/>
      <c r="G542" s="764"/>
      <c r="H542" s="298"/>
      <c r="I542" s="835"/>
      <c r="J542" s="249"/>
      <c r="K542" s="866"/>
      <c r="L542" s="1072"/>
    </row>
    <row r="543" spans="1:13">
      <c r="A543" s="13"/>
      <c r="B543" s="13"/>
      <c r="C543" s="13"/>
      <c r="D543" s="20"/>
      <c r="E543" s="283"/>
      <c r="F543" s="202"/>
      <c r="G543" s="764"/>
      <c r="H543" s="298"/>
      <c r="I543" s="835"/>
      <c r="J543" s="249"/>
      <c r="K543" s="866"/>
      <c r="L543" s="1072"/>
    </row>
    <row r="544" spans="1:13">
      <c r="A544" s="21" t="s">
        <v>233</v>
      </c>
      <c r="B544" s="13"/>
      <c r="C544" s="13"/>
      <c r="D544" s="13"/>
      <c r="E544" s="29"/>
      <c r="F544" s="256"/>
      <c r="G544" s="764"/>
      <c r="H544" s="249"/>
      <c r="I544" s="568"/>
      <c r="J544" s="249"/>
      <c r="K544" s="866"/>
      <c r="L544" s="1072"/>
    </row>
    <row r="545" spans="1:13">
      <c r="A545" s="13" t="s">
        <v>158</v>
      </c>
      <c r="B545" s="13"/>
      <c r="C545" s="13"/>
      <c r="D545" s="13"/>
      <c r="E545" s="29"/>
      <c r="F545" s="256"/>
      <c r="G545" s="764"/>
      <c r="H545" s="249"/>
      <c r="I545" s="568"/>
      <c r="J545" s="249"/>
      <c r="K545" s="866"/>
      <c r="L545" s="1072"/>
    </row>
    <row r="546" spans="1:13">
      <c r="A546" s="13" t="s">
        <v>159</v>
      </c>
      <c r="B546" s="13"/>
      <c r="C546" s="13"/>
      <c r="D546" s="13"/>
      <c r="E546" s="206" t="s">
        <v>154</v>
      </c>
      <c r="F546" s="207" t="s">
        <v>148</v>
      </c>
      <c r="G546" s="817"/>
      <c r="H546" s="209">
        <v>500</v>
      </c>
      <c r="I546" s="238"/>
      <c r="J546" s="209">
        <v>2500</v>
      </c>
      <c r="K546" s="924" t="s">
        <v>149</v>
      </c>
      <c r="L546" s="1073" t="s">
        <v>871</v>
      </c>
      <c r="M546" s="945" t="s">
        <v>871</v>
      </c>
    </row>
    <row r="547" spans="1:13">
      <c r="A547" s="13" t="s">
        <v>1102</v>
      </c>
      <c r="B547" s="13"/>
      <c r="C547" s="13"/>
      <c r="D547" s="13"/>
      <c r="E547" s="206" t="s">
        <v>156</v>
      </c>
      <c r="F547" s="207" t="s">
        <v>148</v>
      </c>
      <c r="G547" s="817"/>
      <c r="H547" s="209">
        <v>500</v>
      </c>
      <c r="I547" s="238"/>
      <c r="J547" s="209">
        <v>2500</v>
      </c>
      <c r="K547" s="924" t="s">
        <v>149</v>
      </c>
      <c r="L547" s="1073" t="s">
        <v>871</v>
      </c>
      <c r="M547" s="945" t="s">
        <v>871</v>
      </c>
    </row>
    <row r="548" spans="1:13">
      <c r="A548" s="13" t="s">
        <v>160</v>
      </c>
      <c r="B548" s="13"/>
      <c r="C548" s="13"/>
      <c r="D548" s="13"/>
      <c r="E548" s="206" t="s">
        <v>161</v>
      </c>
      <c r="F548" s="207" t="s">
        <v>148</v>
      </c>
      <c r="G548" s="817"/>
      <c r="H548" s="209">
        <v>500</v>
      </c>
      <c r="I548" s="238"/>
      <c r="J548" s="209">
        <v>2500</v>
      </c>
      <c r="K548" s="924" t="s">
        <v>149</v>
      </c>
      <c r="L548" s="1073" t="s">
        <v>871</v>
      </c>
      <c r="M548" s="945" t="s">
        <v>871</v>
      </c>
    </row>
    <row r="549" spans="1:13">
      <c r="A549" s="13" t="s">
        <v>162</v>
      </c>
      <c r="B549" s="13"/>
      <c r="C549" s="13"/>
      <c r="D549" s="13"/>
      <c r="E549" s="206" t="s">
        <v>163</v>
      </c>
      <c r="F549" s="207" t="s">
        <v>148</v>
      </c>
      <c r="G549" s="817"/>
      <c r="H549" s="209">
        <v>500</v>
      </c>
      <c r="I549" s="238"/>
      <c r="J549" s="209">
        <v>2500</v>
      </c>
      <c r="K549" s="924" t="s">
        <v>149</v>
      </c>
      <c r="L549" s="1073" t="s">
        <v>871</v>
      </c>
      <c r="M549" s="945" t="s">
        <v>871</v>
      </c>
    </row>
    <row r="550" spans="1:13">
      <c r="A550" s="13" t="s">
        <v>195</v>
      </c>
      <c r="B550" s="13"/>
      <c r="C550" s="13"/>
      <c r="D550" s="13"/>
      <c r="E550" s="206" t="s">
        <v>196</v>
      </c>
      <c r="F550" s="207" t="s">
        <v>148</v>
      </c>
      <c r="G550" s="817"/>
      <c r="H550" s="209">
        <v>2000</v>
      </c>
      <c r="I550" s="238"/>
      <c r="J550" s="209">
        <v>2500</v>
      </c>
      <c r="K550" s="924" t="s">
        <v>149</v>
      </c>
      <c r="L550" s="1073" t="s">
        <v>871</v>
      </c>
      <c r="M550" s="945" t="s">
        <v>871</v>
      </c>
    </row>
    <row r="551" spans="1:13">
      <c r="A551" s="13"/>
      <c r="B551" s="13"/>
      <c r="C551" s="13"/>
      <c r="D551" s="13"/>
      <c r="L551" s="1072"/>
    </row>
    <row r="552" spans="1:13">
      <c r="A552" s="31" t="s">
        <v>812</v>
      </c>
      <c r="B552" s="13"/>
      <c r="C552" s="13"/>
      <c r="D552" s="13"/>
      <c r="L552" s="1072"/>
    </row>
    <row r="553" spans="1:13">
      <c r="A553" s="1260" t="s">
        <v>234</v>
      </c>
      <c r="B553" s="1261"/>
      <c r="C553" s="1261"/>
      <c r="D553" s="1262"/>
      <c r="E553" s="206" t="s">
        <v>235</v>
      </c>
      <c r="F553" s="207" t="s">
        <v>148</v>
      </c>
      <c r="G553" s="838"/>
      <c r="H553" s="1107" t="s">
        <v>175</v>
      </c>
      <c r="I553" s="1108"/>
      <c r="J553" s="209" t="s">
        <v>216</v>
      </c>
      <c r="K553" s="924" t="s">
        <v>149</v>
      </c>
      <c r="L553" s="1073" t="s">
        <v>871</v>
      </c>
      <c r="M553" s="945" t="s">
        <v>871</v>
      </c>
    </row>
    <row r="554" spans="1:13">
      <c r="A554" s="20"/>
      <c r="B554" s="20"/>
      <c r="C554" s="20"/>
      <c r="D554" s="20"/>
      <c r="E554" s="283" t="s">
        <v>823</v>
      </c>
      <c r="F554" s="256"/>
      <c r="G554" s="764"/>
      <c r="H554" s="249"/>
      <c r="I554" s="839"/>
      <c r="J554" s="249"/>
      <c r="K554" s="866"/>
      <c r="L554" s="1072"/>
    </row>
    <row r="555" spans="1:13">
      <c r="A555" s="20"/>
      <c r="B555" s="20"/>
      <c r="C555" s="20"/>
      <c r="D555" s="20"/>
      <c r="E555" s="283"/>
      <c r="F555" s="256"/>
      <c r="G555" s="764"/>
      <c r="H555" s="249"/>
      <c r="I555" s="839"/>
      <c r="J555" s="249"/>
      <c r="K555" s="866"/>
      <c r="L555" s="1072"/>
    </row>
    <row r="556" spans="1:13">
      <c r="A556" s="21" t="s">
        <v>236</v>
      </c>
      <c r="B556" s="13"/>
      <c r="C556" s="13"/>
      <c r="D556" s="13"/>
      <c r="E556" s="29"/>
      <c r="F556" s="256"/>
      <c r="G556" s="764"/>
      <c r="H556" s="249"/>
      <c r="I556" s="568"/>
      <c r="J556" s="249"/>
      <c r="K556" s="866"/>
      <c r="L556" s="1072"/>
    </row>
    <row r="557" spans="1:13">
      <c r="A557" s="13" t="s">
        <v>137</v>
      </c>
      <c r="B557" s="13"/>
      <c r="C557" s="13"/>
      <c r="D557" s="13"/>
      <c r="E557" s="206" t="s">
        <v>138</v>
      </c>
      <c r="F557" s="207" t="s">
        <v>148</v>
      </c>
      <c r="G557" s="817"/>
      <c r="H557" s="209">
        <v>2500</v>
      </c>
      <c r="I557" s="238"/>
      <c r="J557" s="209">
        <v>2500</v>
      </c>
      <c r="K557" s="924" t="s">
        <v>149</v>
      </c>
      <c r="L557" s="1073" t="s">
        <v>871</v>
      </c>
      <c r="M557" s="945" t="s">
        <v>871</v>
      </c>
    </row>
    <row r="558" spans="1:13">
      <c r="A558" s="13" t="s">
        <v>139</v>
      </c>
      <c r="B558" s="13"/>
      <c r="C558" s="13"/>
      <c r="D558" s="13"/>
      <c r="E558" s="206" t="s">
        <v>140</v>
      </c>
      <c r="F558" s="207" t="s">
        <v>148</v>
      </c>
      <c r="G558" s="817"/>
      <c r="H558" s="209">
        <v>2500</v>
      </c>
      <c r="I558" s="238"/>
      <c r="J558" s="209">
        <v>2500</v>
      </c>
      <c r="K558" s="924" t="s">
        <v>149</v>
      </c>
      <c r="L558" s="1073" t="s">
        <v>871</v>
      </c>
      <c r="M558" s="945" t="s">
        <v>871</v>
      </c>
    </row>
    <row r="559" spans="1:13">
      <c r="A559" s="13" t="s">
        <v>141</v>
      </c>
      <c r="B559" s="13"/>
      <c r="C559" s="13"/>
      <c r="D559" s="13"/>
      <c r="E559" s="206" t="s">
        <v>142</v>
      </c>
      <c r="F559" s="207" t="s">
        <v>148</v>
      </c>
      <c r="G559" s="817"/>
      <c r="H559" s="304" t="s">
        <v>654</v>
      </c>
      <c r="I559" s="238"/>
      <c r="J559" s="209">
        <v>2500</v>
      </c>
      <c r="K559" s="924" t="s">
        <v>149</v>
      </c>
      <c r="L559" s="1073" t="s">
        <v>871</v>
      </c>
      <c r="M559" s="945" t="s">
        <v>871</v>
      </c>
    </row>
    <row r="560" spans="1:13">
      <c r="A560" s="13" t="s">
        <v>143</v>
      </c>
      <c r="B560" s="13"/>
      <c r="C560" s="13"/>
      <c r="D560" s="13"/>
      <c r="E560" s="206" t="s">
        <v>144</v>
      </c>
      <c r="F560" s="207" t="s">
        <v>148</v>
      </c>
      <c r="G560" s="817"/>
      <c r="H560" s="304" t="s">
        <v>654</v>
      </c>
      <c r="I560" s="238"/>
      <c r="J560" s="209">
        <v>2500</v>
      </c>
      <c r="K560" s="924" t="s">
        <v>149</v>
      </c>
      <c r="L560" s="1073" t="s">
        <v>871</v>
      </c>
      <c r="M560" s="945" t="s">
        <v>871</v>
      </c>
    </row>
    <row r="561" spans="1:13">
      <c r="A561" s="13"/>
      <c r="B561" s="13"/>
      <c r="C561" s="13"/>
      <c r="D561" s="13"/>
      <c r="E561" s="202"/>
      <c r="F561" s="256"/>
      <c r="G561" s="764"/>
      <c r="H561" s="653"/>
      <c r="I561" s="568"/>
      <c r="J561" s="249"/>
      <c r="K561" s="866"/>
      <c r="L561" s="1072"/>
    </row>
    <row r="562" spans="1:13">
      <c r="A562" s="31" t="s">
        <v>811</v>
      </c>
      <c r="B562" s="13"/>
      <c r="C562" s="13"/>
      <c r="D562" s="31"/>
      <c r="F562" s="35"/>
      <c r="G562" s="764"/>
      <c r="H562" s="653"/>
      <c r="I562" s="829"/>
      <c r="J562" s="249"/>
      <c r="K562" s="866"/>
      <c r="L562" s="1072"/>
    </row>
    <row r="563" spans="1:13">
      <c r="A563" s="13" t="s">
        <v>173</v>
      </c>
      <c r="B563" s="13"/>
      <c r="C563" s="13"/>
      <c r="D563" s="13"/>
      <c r="E563" s="302" t="s">
        <v>198</v>
      </c>
      <c r="F563" s="286" t="s">
        <v>124</v>
      </c>
      <c r="G563" s="817"/>
      <c r="H563" s="304" t="s">
        <v>654</v>
      </c>
      <c r="I563" s="238"/>
      <c r="J563" s="209" t="s">
        <v>216</v>
      </c>
      <c r="K563" s="924" t="s">
        <v>149</v>
      </c>
      <c r="L563" s="1073" t="s">
        <v>871</v>
      </c>
      <c r="M563" s="945" t="s">
        <v>871</v>
      </c>
    </row>
    <row r="564" spans="1:13">
      <c r="A564" s="13" t="s">
        <v>176</v>
      </c>
      <c r="B564" s="13"/>
      <c r="C564" s="13"/>
      <c r="D564" s="13"/>
      <c r="E564" s="302" t="s">
        <v>199</v>
      </c>
      <c r="F564" s="286" t="s">
        <v>124</v>
      </c>
      <c r="G564" s="817"/>
      <c r="H564" s="304" t="s">
        <v>654</v>
      </c>
      <c r="I564" s="238"/>
      <c r="J564" s="209" t="s">
        <v>216</v>
      </c>
      <c r="K564" s="924" t="s">
        <v>149</v>
      </c>
      <c r="L564" s="1073" t="s">
        <v>871</v>
      </c>
      <c r="M564" s="945" t="s">
        <v>871</v>
      </c>
    </row>
    <row r="565" spans="1:13">
      <c r="A565" s="13" t="s">
        <v>178</v>
      </c>
      <c r="B565" s="13"/>
      <c r="C565" s="13"/>
      <c r="D565" s="13"/>
      <c r="E565" s="302" t="s">
        <v>200</v>
      </c>
      <c r="F565" s="286" t="s">
        <v>124</v>
      </c>
      <c r="G565" s="817"/>
      <c r="H565" s="304" t="s">
        <v>654</v>
      </c>
      <c r="I565" s="238"/>
      <c r="J565" s="209" t="s">
        <v>216</v>
      </c>
      <c r="K565" s="924" t="s">
        <v>149</v>
      </c>
      <c r="L565" s="1073" t="s">
        <v>871</v>
      </c>
      <c r="M565" s="945" t="s">
        <v>871</v>
      </c>
    </row>
    <row r="566" spans="1:13">
      <c r="A566" s="20"/>
      <c r="B566" s="20"/>
      <c r="C566" s="20"/>
      <c r="D566" s="20"/>
      <c r="E566" s="283" t="s">
        <v>823</v>
      </c>
      <c r="F566" s="256"/>
      <c r="G566" s="764"/>
      <c r="H566" s="249"/>
      <c r="I566" s="839"/>
      <c r="J566" s="249"/>
      <c r="K566" s="866"/>
      <c r="L566" s="1072"/>
    </row>
    <row r="567" spans="1:13" ht="15" customHeight="1" thickBot="1">
      <c r="A567" s="20"/>
      <c r="B567" s="20"/>
      <c r="C567" s="20"/>
      <c r="D567" s="20"/>
      <c r="E567" s="202"/>
      <c r="F567" s="256"/>
      <c r="G567" s="1103" t="s">
        <v>121</v>
      </c>
      <c r="H567" s="1103"/>
      <c r="I567" s="1103"/>
      <c r="J567" s="1103"/>
      <c r="K567" s="1103"/>
      <c r="L567" s="1237">
        <f>SUM(M182:M565)</f>
        <v>0</v>
      </c>
      <c r="M567" s="1237"/>
    </row>
    <row r="568" spans="1:13">
      <c r="A568" s="13"/>
      <c r="B568" s="13"/>
      <c r="C568" s="13"/>
      <c r="D568" s="13"/>
      <c r="E568" s="29"/>
      <c r="F568" s="256"/>
      <c r="G568" s="764"/>
      <c r="H568" s="249"/>
      <c r="I568" s="568"/>
      <c r="J568" s="249"/>
      <c r="K568" s="866"/>
      <c r="L568" s="1072"/>
    </row>
    <row r="569" spans="1:13">
      <c r="A569" s="21" t="s">
        <v>238</v>
      </c>
      <c r="B569" s="13"/>
      <c r="C569" s="13"/>
      <c r="D569" s="13"/>
      <c r="E569" s="29"/>
      <c r="F569" s="35"/>
      <c r="G569" s="811"/>
      <c r="H569" s="249"/>
      <c r="I569" s="568"/>
      <c r="J569" s="249"/>
      <c r="K569" s="866"/>
      <c r="L569" s="1072"/>
    </row>
    <row r="570" spans="1:13" ht="30.6">
      <c r="A570" s="53" t="s">
        <v>239</v>
      </c>
      <c r="B570" s="53"/>
      <c r="C570" s="53"/>
      <c r="D570" s="53"/>
      <c r="E570" s="286" t="s">
        <v>89</v>
      </c>
      <c r="F570" s="207"/>
      <c r="G570" s="837"/>
      <c r="H570" s="583" t="s">
        <v>241</v>
      </c>
      <c r="I570" s="840"/>
      <c r="J570" s="583" t="s">
        <v>241</v>
      </c>
      <c r="K570" s="927" t="s">
        <v>149</v>
      </c>
      <c r="L570" s="1073" t="s">
        <v>871</v>
      </c>
      <c r="M570" s="947" t="s">
        <v>871</v>
      </c>
    </row>
    <row r="571" spans="1:13">
      <c r="A571" s="13" t="s">
        <v>242</v>
      </c>
      <c r="B571" s="13"/>
      <c r="C571" s="13"/>
      <c r="D571" s="13"/>
      <c r="E571" s="206" t="s">
        <v>89</v>
      </c>
      <c r="F571" s="207"/>
      <c r="G571" s="825"/>
      <c r="H571" s="209" t="s">
        <v>243</v>
      </c>
      <c r="I571" s="238"/>
      <c r="J571" s="209" t="s">
        <v>243</v>
      </c>
      <c r="K571" s="927" t="s">
        <v>149</v>
      </c>
      <c r="L571" s="1073" t="s">
        <v>871</v>
      </c>
      <c r="M571" s="947" t="s">
        <v>871</v>
      </c>
    </row>
    <row r="572" spans="1:13" ht="31.8">
      <c r="A572" s="13" t="s">
        <v>244</v>
      </c>
      <c r="B572" s="13"/>
      <c r="C572" s="13"/>
      <c r="D572" s="13"/>
      <c r="E572" s="206" t="s">
        <v>245</v>
      </c>
      <c r="F572" s="207"/>
      <c r="G572" s="833"/>
      <c r="H572" s="584" t="s">
        <v>246</v>
      </c>
      <c r="I572" s="841"/>
      <c r="J572" s="584" t="s">
        <v>246</v>
      </c>
      <c r="K572" s="927" t="s">
        <v>149</v>
      </c>
      <c r="L572" s="1073" t="s">
        <v>871</v>
      </c>
      <c r="M572" s="947" t="s">
        <v>871</v>
      </c>
    </row>
    <row r="573" spans="1:13">
      <c r="A573" s="13" t="s">
        <v>247</v>
      </c>
      <c r="B573" s="13"/>
      <c r="C573" s="13"/>
      <c r="D573" s="13"/>
      <c r="E573" s="206" t="s">
        <v>248</v>
      </c>
      <c r="F573" s="207"/>
      <c r="G573" s="825"/>
      <c r="H573" s="209" t="s">
        <v>243</v>
      </c>
      <c r="I573" s="238"/>
      <c r="J573" s="209" t="s">
        <v>243</v>
      </c>
      <c r="K573" s="927" t="s">
        <v>149</v>
      </c>
      <c r="L573" s="1073" t="s">
        <v>871</v>
      </c>
      <c r="M573" s="947" t="s">
        <v>871</v>
      </c>
    </row>
    <row r="574" spans="1:13">
      <c r="A574" s="13"/>
      <c r="B574" s="13"/>
      <c r="C574" s="13"/>
      <c r="D574" s="13"/>
      <c r="E574" s="29"/>
      <c r="F574" s="256"/>
      <c r="G574" s="764"/>
      <c r="H574" s="249"/>
      <c r="I574" s="568"/>
      <c r="J574" s="249"/>
      <c r="K574" s="866"/>
      <c r="L574" s="1072"/>
    </row>
    <row r="575" spans="1:13" ht="15" customHeight="1" thickBot="1">
      <c r="A575" s="13"/>
      <c r="B575" s="13"/>
      <c r="C575" s="13"/>
      <c r="D575" s="13"/>
      <c r="E575" s="29"/>
      <c r="F575" s="256"/>
      <c r="G575" s="764"/>
      <c r="H575" s="249"/>
      <c r="I575" s="1103" t="s">
        <v>238</v>
      </c>
      <c r="J575" s="1103"/>
      <c r="K575" s="1103"/>
      <c r="L575" s="1237">
        <f>SUM(M570:M573)</f>
        <v>0</v>
      </c>
      <c r="M575" s="1237"/>
    </row>
    <row r="576" spans="1:13">
      <c r="A576" s="21" t="s">
        <v>249</v>
      </c>
      <c r="B576" s="13"/>
      <c r="C576" s="13"/>
      <c r="D576" s="13"/>
      <c r="E576" s="29"/>
      <c r="F576" s="35"/>
      <c r="G576" s="811"/>
      <c r="H576" s="39"/>
      <c r="I576" s="813"/>
      <c r="J576" s="39"/>
      <c r="K576" s="922"/>
      <c r="L576" s="1072"/>
    </row>
    <row r="577" spans="1:13">
      <c r="A577" s="21" t="s">
        <v>250</v>
      </c>
      <c r="B577" s="13"/>
      <c r="C577" s="13"/>
      <c r="D577" s="13"/>
      <c r="E577" s="29"/>
      <c r="F577" s="35"/>
      <c r="G577" s="811"/>
      <c r="H577" s="39"/>
      <c r="I577" s="813"/>
      <c r="J577" s="39"/>
      <c r="K577" s="922"/>
      <c r="L577" s="1072"/>
    </row>
    <row r="578" spans="1:13">
      <c r="A578" s="21" t="s">
        <v>251</v>
      </c>
      <c r="B578" s="13"/>
      <c r="C578" s="13"/>
      <c r="D578" s="13"/>
      <c r="E578" s="29"/>
      <c r="F578" s="35"/>
      <c r="G578" s="811"/>
      <c r="H578" s="39"/>
      <c r="I578" s="813"/>
      <c r="J578" s="39"/>
      <c r="K578" s="922"/>
      <c r="L578" s="1072"/>
    </row>
    <row r="579" spans="1:13">
      <c r="A579" s="21" t="s">
        <v>252</v>
      </c>
      <c r="B579" s="13"/>
      <c r="C579" s="13"/>
      <c r="D579" s="13"/>
      <c r="E579" s="29"/>
      <c r="F579" s="35"/>
      <c r="G579" s="811"/>
      <c r="H579" s="39"/>
      <c r="I579" s="813"/>
      <c r="J579" s="39"/>
      <c r="K579" s="922"/>
      <c r="L579" s="1072"/>
    </row>
    <row r="580" spans="1:13" ht="25.5" customHeight="1">
      <c r="A580" s="1246" t="s">
        <v>703</v>
      </c>
      <c r="B580" s="1252"/>
      <c r="C580" s="1252"/>
      <c r="D580" s="1253"/>
      <c r="E580" s="286" t="s">
        <v>253</v>
      </c>
      <c r="F580" s="207" t="s">
        <v>254</v>
      </c>
      <c r="G580" s="819"/>
      <c r="H580" s="1141" t="s">
        <v>646</v>
      </c>
      <c r="I580" s="1141"/>
      <c r="J580" s="282" t="s">
        <v>255</v>
      </c>
      <c r="K580" s="927" t="s">
        <v>149</v>
      </c>
      <c r="L580" s="1073" t="s">
        <v>871</v>
      </c>
      <c r="M580" s="947" t="s">
        <v>871</v>
      </c>
    </row>
    <row r="581" spans="1:13">
      <c r="A581" s="13" t="s">
        <v>603</v>
      </c>
      <c r="B581" s="13"/>
      <c r="C581" s="13"/>
      <c r="D581" s="13"/>
      <c r="E581" s="29"/>
      <c r="F581" s="308"/>
      <c r="G581" s="821"/>
      <c r="H581" s="270"/>
      <c r="I581" s="822"/>
      <c r="J581" s="270"/>
      <c r="K581" s="925"/>
      <c r="L581" s="1072"/>
    </row>
    <row r="582" spans="1:13">
      <c r="A582" s="21" t="s">
        <v>256</v>
      </c>
      <c r="B582" s="13"/>
      <c r="C582" s="13"/>
      <c r="D582" s="13"/>
      <c r="E582" s="29"/>
      <c r="F582" s="35"/>
      <c r="G582" s="811"/>
      <c r="H582" s="39"/>
      <c r="I582" s="813"/>
      <c r="J582" s="39"/>
      <c r="K582" s="922"/>
      <c r="L582" s="1072"/>
    </row>
    <row r="583" spans="1:13">
      <c r="A583" s="13" t="s">
        <v>740</v>
      </c>
      <c r="B583" s="54"/>
      <c r="C583" s="54"/>
      <c r="D583" s="54"/>
      <c r="E583" s="309" t="s">
        <v>257</v>
      </c>
      <c r="F583" s="207" t="s">
        <v>258</v>
      </c>
      <c r="G583" s="817">
        <v>96.94</v>
      </c>
      <c r="H583" s="1152" t="s">
        <v>646</v>
      </c>
      <c r="I583" s="1153"/>
      <c r="J583" s="265">
        <v>5000</v>
      </c>
      <c r="K583" s="924" t="s">
        <v>149</v>
      </c>
      <c r="L583" s="1073" t="s">
        <v>871</v>
      </c>
      <c r="M583" s="947" t="s">
        <v>871</v>
      </c>
    </row>
    <row r="584" spans="1:13">
      <c r="A584" s="13" t="s">
        <v>741</v>
      </c>
      <c r="B584" s="54"/>
      <c r="C584" s="54"/>
      <c r="D584" s="54"/>
      <c r="E584" s="309" t="s">
        <v>257</v>
      </c>
      <c r="F584" s="207" t="s">
        <v>258</v>
      </c>
      <c r="G584" s="817">
        <v>341.74</v>
      </c>
      <c r="H584" s="1154"/>
      <c r="I584" s="1155"/>
      <c r="J584" s="265">
        <v>5000</v>
      </c>
      <c r="K584" s="924" t="s">
        <v>149</v>
      </c>
      <c r="L584" s="1073" t="s">
        <v>871</v>
      </c>
      <c r="M584" s="947" t="s">
        <v>871</v>
      </c>
    </row>
    <row r="585" spans="1:13">
      <c r="A585" s="13" t="s">
        <v>742</v>
      </c>
      <c r="B585" s="13"/>
      <c r="C585" s="13"/>
      <c r="D585" s="13"/>
      <c r="E585" s="206" t="s">
        <v>259</v>
      </c>
      <c r="F585" s="207" t="s">
        <v>906</v>
      </c>
      <c r="G585" s="825">
        <v>42.37</v>
      </c>
      <c r="H585" s="1154"/>
      <c r="I585" s="1155"/>
      <c r="J585" s="265" t="s">
        <v>221</v>
      </c>
      <c r="K585" s="924" t="s">
        <v>149</v>
      </c>
      <c r="L585" s="1073" t="s">
        <v>871</v>
      </c>
      <c r="M585" s="947" t="s">
        <v>871</v>
      </c>
    </row>
    <row r="586" spans="1:13">
      <c r="A586" s="13" t="s">
        <v>743</v>
      </c>
      <c r="B586" s="13"/>
      <c r="C586" s="13"/>
      <c r="D586" s="13"/>
      <c r="E586" s="206" t="s">
        <v>259</v>
      </c>
      <c r="F586" s="207" t="s">
        <v>906</v>
      </c>
      <c r="G586" s="817">
        <v>193.87</v>
      </c>
      <c r="H586" s="1154"/>
      <c r="I586" s="1155"/>
      <c r="J586" s="265">
        <v>4000</v>
      </c>
      <c r="K586" s="924" t="s">
        <v>149</v>
      </c>
      <c r="L586" s="1073" t="s">
        <v>871</v>
      </c>
      <c r="M586" s="947" t="s">
        <v>871</v>
      </c>
    </row>
    <row r="587" spans="1:13">
      <c r="A587" s="13" t="s">
        <v>260</v>
      </c>
      <c r="B587" s="13"/>
      <c r="C587" s="13"/>
      <c r="D587" s="13"/>
      <c r="E587" s="210" t="s">
        <v>654</v>
      </c>
      <c r="F587" s="207" t="s">
        <v>148</v>
      </c>
      <c r="G587" s="817"/>
      <c r="H587" s="1154"/>
      <c r="I587" s="1155"/>
      <c r="J587" s="265" t="s">
        <v>221</v>
      </c>
      <c r="K587" s="924" t="s">
        <v>149</v>
      </c>
      <c r="L587" s="1073" t="s">
        <v>871</v>
      </c>
      <c r="M587" s="947" t="s">
        <v>871</v>
      </c>
    </row>
    <row r="588" spans="1:13">
      <c r="A588" s="13" t="s">
        <v>261</v>
      </c>
      <c r="B588" s="13"/>
      <c r="C588" s="13"/>
      <c r="D588" s="13"/>
      <c r="E588" s="206" t="s">
        <v>262</v>
      </c>
      <c r="F588" s="207" t="s">
        <v>263</v>
      </c>
      <c r="G588" s="825"/>
      <c r="H588" s="1156"/>
      <c r="I588" s="1157"/>
      <c r="J588" s="265" t="s">
        <v>221</v>
      </c>
      <c r="K588" s="924" t="s">
        <v>149</v>
      </c>
      <c r="L588" s="1073" t="s">
        <v>871</v>
      </c>
      <c r="M588" s="947" t="s">
        <v>871</v>
      </c>
    </row>
    <row r="589" spans="1:13" ht="26.25" customHeight="1">
      <c r="A589" s="1246" t="s">
        <v>702</v>
      </c>
      <c r="B589" s="1246"/>
      <c r="C589" s="1246"/>
      <c r="D589" s="1247"/>
      <c r="E589" s="210" t="s">
        <v>654</v>
      </c>
      <c r="F589" s="207" t="s">
        <v>271</v>
      </c>
      <c r="G589" s="842"/>
      <c r="H589" s="282">
        <v>1</v>
      </c>
      <c r="I589" s="588"/>
      <c r="J589" s="282">
        <v>1</v>
      </c>
      <c r="K589" s="924" t="s">
        <v>149</v>
      </c>
      <c r="L589" s="1073" t="s">
        <v>871</v>
      </c>
      <c r="M589" s="947" t="s">
        <v>871</v>
      </c>
    </row>
    <row r="590" spans="1:13">
      <c r="A590" s="521"/>
      <c r="B590" s="521"/>
      <c r="C590" s="521"/>
      <c r="D590" s="130"/>
      <c r="E590" s="491" t="s">
        <v>825</v>
      </c>
      <c r="F590" s="256"/>
      <c r="G590" s="843"/>
      <c r="H590" s="653"/>
      <c r="I590" s="832"/>
      <c r="J590" s="313"/>
      <c r="K590" s="930"/>
      <c r="L590" s="1072"/>
    </row>
    <row r="591" spans="1:13">
      <c r="A591" s="21"/>
      <c r="B591" s="13"/>
      <c r="C591" s="13"/>
      <c r="D591" s="13"/>
      <c r="E591" s="29"/>
      <c r="F591" s="35"/>
      <c r="G591" s="811"/>
      <c r="H591" s="39"/>
      <c r="I591" s="813"/>
      <c r="J591" s="39"/>
      <c r="K591" s="922"/>
      <c r="L591" s="1072"/>
    </row>
    <row r="592" spans="1:13">
      <c r="A592" s="21" t="s">
        <v>264</v>
      </c>
      <c r="B592" s="13"/>
      <c r="C592" s="13"/>
      <c r="D592" s="13"/>
      <c r="E592" s="29"/>
      <c r="F592" s="35"/>
      <c r="G592" s="811"/>
      <c r="H592" s="39"/>
      <c r="I592" s="813"/>
      <c r="J592" s="39"/>
      <c r="K592" s="922"/>
      <c r="L592" s="1072"/>
    </row>
    <row r="593" spans="1:13">
      <c r="A593" s="13" t="s">
        <v>265</v>
      </c>
      <c r="B593" s="54"/>
      <c r="C593" s="54"/>
      <c r="D593" s="54"/>
      <c r="E593" s="309"/>
      <c r="F593" s="207" t="s">
        <v>906</v>
      </c>
      <c r="G593" s="817">
        <v>193.87</v>
      </c>
      <c r="H593" s="209">
        <v>250</v>
      </c>
      <c r="I593" s="238">
        <v>1</v>
      </c>
      <c r="J593" s="265">
        <v>500</v>
      </c>
      <c r="K593" s="924">
        <v>1</v>
      </c>
      <c r="L593" s="998"/>
      <c r="M593" s="945">
        <f>+K593*L593</f>
        <v>0</v>
      </c>
    </row>
    <row r="594" spans="1:13">
      <c r="A594" s="13" t="s">
        <v>266</v>
      </c>
      <c r="B594" s="54"/>
      <c r="C594" s="54"/>
      <c r="D594" s="54"/>
      <c r="E594" s="309"/>
      <c r="F594" s="207" t="s">
        <v>906</v>
      </c>
      <c r="G594" s="817">
        <v>193.87</v>
      </c>
      <c r="H594" s="209">
        <v>500</v>
      </c>
      <c r="I594" s="238">
        <v>1</v>
      </c>
      <c r="J594" s="265">
        <v>500</v>
      </c>
      <c r="K594" s="924">
        <v>1</v>
      </c>
      <c r="L594" s="998"/>
      <c r="M594" s="945">
        <f>+K594*L594</f>
        <v>0</v>
      </c>
    </row>
    <row r="595" spans="1:13">
      <c r="A595" s="13" t="s">
        <v>267</v>
      </c>
      <c r="B595" s="54"/>
      <c r="C595" s="54"/>
      <c r="D595" s="54"/>
      <c r="E595" s="286" t="s">
        <v>268</v>
      </c>
      <c r="F595" s="207" t="s">
        <v>906</v>
      </c>
      <c r="G595" s="817"/>
      <c r="H595" s="209">
        <v>250</v>
      </c>
      <c r="I595" s="238"/>
      <c r="J595" s="265">
        <v>500</v>
      </c>
      <c r="K595" s="924" t="s">
        <v>149</v>
      </c>
      <c r="L595" s="1073" t="s">
        <v>871</v>
      </c>
      <c r="M595" s="947" t="s">
        <v>871</v>
      </c>
    </row>
    <row r="596" spans="1:13" ht="66.599999999999994" customHeight="1">
      <c r="A596" s="1188" t="s">
        <v>1103</v>
      </c>
      <c r="B596" s="1188"/>
      <c r="C596" s="1188"/>
      <c r="D596" s="1256"/>
      <c r="E596" s="309"/>
      <c r="F596" s="207" t="s">
        <v>148</v>
      </c>
      <c r="G596" s="819"/>
      <c r="H596" s="282" t="s">
        <v>270</v>
      </c>
      <c r="I596" s="588"/>
      <c r="J596" s="282" t="s">
        <v>822</v>
      </c>
      <c r="K596" s="924" t="s">
        <v>149</v>
      </c>
      <c r="L596" s="1073" t="s">
        <v>871</v>
      </c>
      <c r="M596" s="947" t="s">
        <v>871</v>
      </c>
    </row>
    <row r="597" spans="1:13" ht="27.75" customHeight="1">
      <c r="A597" s="1188" t="s">
        <v>1104</v>
      </c>
      <c r="B597" s="1188"/>
      <c r="C597" s="1188"/>
      <c r="D597" s="1256"/>
      <c r="E597" s="309"/>
      <c r="F597" s="207" t="s">
        <v>924</v>
      </c>
      <c r="G597" s="819"/>
      <c r="H597" s="282" t="s">
        <v>821</v>
      </c>
      <c r="I597" s="588"/>
      <c r="J597" s="282" t="s">
        <v>819</v>
      </c>
      <c r="K597" s="924" t="s">
        <v>149</v>
      </c>
      <c r="L597" s="1073" t="s">
        <v>871</v>
      </c>
      <c r="M597" s="947" t="s">
        <v>871</v>
      </c>
    </row>
    <row r="598" spans="1:13" ht="42" customHeight="1">
      <c r="A598" s="1260" t="s">
        <v>701</v>
      </c>
      <c r="B598" s="1261"/>
      <c r="C598" s="1261"/>
      <c r="D598" s="1262"/>
      <c r="E598" s="309"/>
      <c r="F598" s="207" t="s">
        <v>148</v>
      </c>
      <c r="G598" s="819"/>
      <c r="H598" s="282" t="s">
        <v>270</v>
      </c>
      <c r="I598" s="588"/>
      <c r="J598" s="282" t="s">
        <v>822</v>
      </c>
      <c r="K598" s="924" t="s">
        <v>149</v>
      </c>
      <c r="L598" s="1073" t="s">
        <v>871</v>
      </c>
      <c r="M598" s="947" t="s">
        <v>871</v>
      </c>
    </row>
    <row r="599" spans="1:13">
      <c r="A599" s="13" t="s">
        <v>648</v>
      </c>
      <c r="B599" s="54"/>
      <c r="C599" s="54"/>
      <c r="D599" s="54"/>
      <c r="E599" s="600" t="s">
        <v>816</v>
      </c>
      <c r="F599" s="193"/>
      <c r="G599" s="811"/>
      <c r="H599" s="39"/>
      <c r="I599" s="813"/>
      <c r="J599" s="39"/>
      <c r="K599" s="922"/>
      <c r="L599" s="1072"/>
    </row>
    <row r="600" spans="1:13">
      <c r="A600" s="13"/>
      <c r="B600" s="54"/>
      <c r="C600" s="54"/>
      <c r="D600" s="54"/>
      <c r="E600" s="600" t="s">
        <v>818</v>
      </c>
      <c r="F600" s="193"/>
      <c r="G600" s="811"/>
      <c r="H600" s="39"/>
      <c r="I600" s="813"/>
      <c r="J600" s="39"/>
      <c r="K600" s="922"/>
      <c r="L600" s="1072"/>
    </row>
    <row r="601" spans="1:13">
      <c r="A601" s="13" t="s">
        <v>603</v>
      </c>
      <c r="B601" s="54"/>
      <c r="C601" s="54"/>
      <c r="D601" s="54"/>
      <c r="E601" s="316"/>
      <c r="F601" s="256"/>
      <c r="G601" s="764"/>
      <c r="H601" s="249"/>
      <c r="I601" s="568"/>
      <c r="J601" s="249"/>
      <c r="K601" s="866"/>
      <c r="L601" s="1072"/>
    </row>
    <row r="602" spans="1:13" ht="26.1" customHeight="1">
      <c r="A602" s="1260" t="s">
        <v>700</v>
      </c>
      <c r="B602" s="1261"/>
      <c r="C602" s="1261"/>
      <c r="D602" s="1262"/>
      <c r="E602" s="309"/>
      <c r="F602" s="207" t="s">
        <v>906</v>
      </c>
      <c r="G602" s="819"/>
      <c r="H602" s="282" t="s">
        <v>343</v>
      </c>
      <c r="I602" s="588"/>
      <c r="J602" s="282" t="s">
        <v>820</v>
      </c>
      <c r="K602" s="927" t="s">
        <v>149</v>
      </c>
      <c r="L602" s="1073" t="s">
        <v>871</v>
      </c>
      <c r="M602" s="947" t="s">
        <v>871</v>
      </c>
    </row>
    <row r="603" spans="1:13">
      <c r="A603" s="13" t="s">
        <v>826</v>
      </c>
      <c r="B603" s="13"/>
      <c r="C603" s="13"/>
      <c r="D603" s="13"/>
      <c r="E603" s="309" t="s">
        <v>257</v>
      </c>
      <c r="F603" s="207" t="s">
        <v>906</v>
      </c>
      <c r="G603" s="817">
        <v>193.87</v>
      </c>
      <c r="H603" s="318" t="s">
        <v>654</v>
      </c>
      <c r="I603" s="238"/>
      <c r="J603" s="265" t="s">
        <v>817</v>
      </c>
      <c r="K603" s="924">
        <v>3</v>
      </c>
      <c r="L603" s="998"/>
      <c r="M603" s="945">
        <f>+K603*L603</f>
        <v>0</v>
      </c>
    </row>
    <row r="604" spans="1:13">
      <c r="A604" s="13"/>
      <c r="B604" s="13"/>
      <c r="C604" s="13"/>
      <c r="D604" s="13"/>
      <c r="E604" s="193" t="s">
        <v>269</v>
      </c>
      <c r="F604" s="193"/>
      <c r="G604" s="821"/>
      <c r="H604" s="270"/>
      <c r="I604" s="822"/>
      <c r="J604" s="270"/>
      <c r="K604" s="925"/>
      <c r="L604" s="1072"/>
    </row>
    <row r="605" spans="1:13">
      <c r="A605" s="13"/>
      <c r="B605" s="13"/>
      <c r="C605" s="13"/>
      <c r="D605" s="13"/>
      <c r="E605" s="193" t="s">
        <v>925</v>
      </c>
      <c r="G605" s="764"/>
      <c r="H605" s="249"/>
      <c r="I605" s="568"/>
      <c r="J605" s="249"/>
      <c r="K605" s="121"/>
      <c r="L605" s="1072"/>
    </row>
    <row r="606" spans="1:13" ht="14.25" customHeight="1" thickBot="1">
      <c r="A606" s="13"/>
      <c r="B606" s="13"/>
      <c r="C606" s="13"/>
      <c r="D606" s="13"/>
      <c r="E606" s="29"/>
      <c r="F606" s="256"/>
      <c r="G606" s="764"/>
      <c r="H606" s="249"/>
      <c r="I606" s="121"/>
      <c r="J606" s="1103" t="s">
        <v>249</v>
      </c>
      <c r="K606" s="1103"/>
      <c r="L606" s="1237">
        <f>SUM(M580:M603)</f>
        <v>0</v>
      </c>
      <c r="M606" s="1237"/>
    </row>
    <row r="607" spans="1:13">
      <c r="A607" s="21" t="s">
        <v>273</v>
      </c>
      <c r="B607" s="13"/>
      <c r="C607" s="13"/>
      <c r="D607" s="13"/>
      <c r="E607" s="29"/>
      <c r="F607" s="35"/>
      <c r="G607" s="811"/>
      <c r="H607" s="39"/>
      <c r="I607" s="813"/>
      <c r="J607" s="39"/>
      <c r="K607" s="922"/>
      <c r="L607" s="1072"/>
    </row>
    <row r="608" spans="1:13">
      <c r="A608" s="21" t="s">
        <v>274</v>
      </c>
      <c r="B608" s="13"/>
      <c r="C608" s="13"/>
      <c r="D608" s="13"/>
      <c r="E608" s="29"/>
      <c r="F608" s="35"/>
      <c r="G608" s="811"/>
      <c r="H608" s="39"/>
      <c r="I608" s="813"/>
      <c r="J608" s="39"/>
      <c r="K608" s="922"/>
      <c r="L608" s="1072"/>
    </row>
    <row r="609" spans="1:13">
      <c r="A609" s="13" t="s">
        <v>275</v>
      </c>
      <c r="B609" s="13"/>
      <c r="C609" s="13"/>
      <c r="D609" s="13"/>
      <c r="E609" s="29"/>
      <c r="F609" s="35"/>
      <c r="G609" s="811"/>
      <c r="H609" s="39"/>
      <c r="I609" s="813"/>
      <c r="J609" s="39"/>
      <c r="K609" s="922"/>
      <c r="L609" s="1072"/>
    </row>
    <row r="610" spans="1:13">
      <c r="A610" s="13" t="s">
        <v>276</v>
      </c>
      <c r="B610" s="13"/>
      <c r="C610" s="13"/>
      <c r="D610" s="13"/>
      <c r="E610" s="29"/>
      <c r="F610" s="35"/>
      <c r="G610" s="811"/>
      <c r="H610" s="39"/>
      <c r="I610" s="813"/>
      <c r="J610" s="39"/>
      <c r="K610" s="922"/>
      <c r="L610" s="1072"/>
    </row>
    <row r="611" spans="1:13">
      <c r="A611" s="23" t="s">
        <v>277</v>
      </c>
      <c r="B611" s="13"/>
      <c r="C611" s="13"/>
      <c r="D611" s="13"/>
      <c r="E611" s="29"/>
      <c r="F611" s="35"/>
      <c r="G611" s="811"/>
      <c r="H611" s="39"/>
      <c r="I611" s="813"/>
      <c r="J611" s="39"/>
      <c r="K611" s="922"/>
      <c r="L611" s="1072"/>
    </row>
    <row r="612" spans="1:13">
      <c r="A612" s="13"/>
      <c r="B612" s="13"/>
      <c r="C612" s="13"/>
      <c r="D612" s="13"/>
      <c r="E612" s="29"/>
      <c r="F612" s="35"/>
      <c r="G612" s="811"/>
      <c r="H612" s="39"/>
      <c r="I612" s="813"/>
      <c r="J612" s="39"/>
      <c r="K612" s="922"/>
      <c r="L612" s="1072"/>
    </row>
    <row r="613" spans="1:13">
      <c r="A613" s="21" t="s">
        <v>278</v>
      </c>
      <c r="B613" s="13"/>
      <c r="C613" s="13"/>
      <c r="D613" s="13"/>
      <c r="E613" s="29"/>
      <c r="F613" s="35"/>
      <c r="G613" s="811"/>
      <c r="H613" s="39"/>
      <c r="I613" s="813"/>
      <c r="J613" s="39"/>
      <c r="K613" s="922"/>
      <c r="L613" s="1072"/>
    </row>
    <row r="614" spans="1:13">
      <c r="A614" s="13" t="s">
        <v>279</v>
      </c>
      <c r="B614" s="13"/>
      <c r="C614" s="13"/>
      <c r="D614" s="13"/>
      <c r="E614" s="29"/>
      <c r="F614" s="35"/>
      <c r="G614" s="811"/>
      <c r="H614" s="39"/>
      <c r="I614" s="813"/>
      <c r="J614" s="39"/>
      <c r="K614" s="922"/>
      <c r="L614" s="1072"/>
    </row>
    <row r="615" spans="1:13">
      <c r="A615" s="13"/>
      <c r="B615" s="13"/>
      <c r="C615" s="13"/>
      <c r="D615" s="13"/>
      <c r="E615" s="29"/>
      <c r="F615" s="35"/>
      <c r="G615" s="811"/>
      <c r="H615" s="39"/>
      <c r="I615" s="813"/>
      <c r="J615" s="39"/>
      <c r="K615" s="922"/>
      <c r="L615" s="1072"/>
    </row>
    <row r="616" spans="1:13">
      <c r="A616" s="21" t="s">
        <v>280</v>
      </c>
      <c r="B616" s="13"/>
      <c r="C616" s="13"/>
      <c r="D616" s="13"/>
      <c r="E616" s="29"/>
      <c r="F616" s="35"/>
      <c r="G616" s="811"/>
      <c r="H616" s="39"/>
      <c r="I616" s="813"/>
      <c r="J616" s="39"/>
      <c r="K616" s="922"/>
      <c r="L616" s="1072"/>
    </row>
    <row r="617" spans="1:13">
      <c r="A617" s="13" t="s">
        <v>281</v>
      </c>
      <c r="B617" s="13"/>
      <c r="C617" s="13"/>
      <c r="D617" s="13"/>
      <c r="E617" s="29"/>
      <c r="F617" s="35"/>
      <c r="G617" s="811"/>
      <c r="H617" s="39"/>
      <c r="I617" s="813"/>
      <c r="J617" s="39"/>
      <c r="K617" s="924" t="s">
        <v>149</v>
      </c>
      <c r="L617" s="1073" t="s">
        <v>871</v>
      </c>
      <c r="M617" s="945" t="s">
        <v>871</v>
      </c>
    </row>
    <row r="618" spans="1:13">
      <c r="A618" s="13"/>
      <c r="B618" s="13"/>
      <c r="C618" s="13"/>
      <c r="D618" s="13"/>
      <c r="E618" s="29"/>
      <c r="F618" s="35"/>
      <c r="G618" s="811"/>
      <c r="H618" s="39"/>
      <c r="I618" s="813"/>
      <c r="J618" s="39"/>
      <c r="K618" s="866"/>
      <c r="L618" s="1072"/>
    </row>
    <row r="619" spans="1:13">
      <c r="A619" s="21" t="s">
        <v>1105</v>
      </c>
      <c r="B619" s="13"/>
      <c r="C619" s="13"/>
      <c r="D619" s="13"/>
      <c r="E619" s="29"/>
      <c r="F619" s="35"/>
      <c r="G619" s="811"/>
      <c r="H619" s="39"/>
      <c r="I619" s="813"/>
      <c r="J619" s="39"/>
      <c r="K619" s="922"/>
      <c r="L619" s="1072"/>
    </row>
    <row r="620" spans="1:13">
      <c r="A620" s="13" t="s">
        <v>282</v>
      </c>
      <c r="B620" s="13"/>
      <c r="C620" s="13"/>
      <c r="D620" s="13"/>
      <c r="E620" s="29"/>
      <c r="F620" s="35"/>
      <c r="G620" s="811"/>
      <c r="H620" s="39"/>
      <c r="I620" s="813"/>
      <c r="J620" s="39"/>
      <c r="K620" s="924">
        <v>6</v>
      </c>
      <c r="L620" s="998"/>
      <c r="M620" s="945">
        <f>+K620*L620</f>
        <v>0</v>
      </c>
    </row>
    <row r="621" spans="1:13">
      <c r="A621" s="13"/>
      <c r="B621" s="13"/>
      <c r="C621" s="13"/>
      <c r="D621" s="13"/>
      <c r="E621" s="29"/>
      <c r="F621" s="35"/>
      <c r="G621" s="811"/>
      <c r="H621" s="39"/>
      <c r="I621" s="813"/>
      <c r="J621" s="39"/>
      <c r="K621" s="866"/>
      <c r="L621" s="1072"/>
    </row>
    <row r="622" spans="1:13">
      <c r="A622" s="21" t="s">
        <v>283</v>
      </c>
      <c r="B622" s="13"/>
      <c r="C622" s="13"/>
      <c r="D622" s="13"/>
      <c r="E622" s="29"/>
      <c r="F622" s="35"/>
      <c r="G622" s="811"/>
      <c r="H622" s="39"/>
      <c r="I622" s="813"/>
      <c r="J622" s="39"/>
      <c r="K622" s="922"/>
      <c r="L622" s="1072"/>
    </row>
    <row r="623" spans="1:13">
      <c r="A623" s="13" t="s">
        <v>284</v>
      </c>
      <c r="B623" s="13"/>
      <c r="C623" s="13"/>
      <c r="D623" s="13"/>
      <c r="E623" s="206" t="s">
        <v>286</v>
      </c>
      <c r="F623" s="35"/>
      <c r="G623" s="811"/>
      <c r="H623" s="39"/>
      <c r="I623" s="813"/>
      <c r="J623" s="209" t="s">
        <v>285</v>
      </c>
      <c r="K623" s="924">
        <v>30</v>
      </c>
      <c r="L623" s="997"/>
      <c r="M623" s="945">
        <f>+K623*L623</f>
        <v>0</v>
      </c>
    </row>
    <row r="624" spans="1:13">
      <c r="A624" s="13"/>
      <c r="B624" s="13"/>
      <c r="C624" s="13"/>
      <c r="D624" s="13"/>
      <c r="E624" s="29"/>
      <c r="F624" s="35"/>
      <c r="G624" s="811"/>
      <c r="H624" s="39"/>
      <c r="I624" s="813"/>
      <c r="J624" s="249"/>
      <c r="K624" s="866"/>
      <c r="L624" s="1072"/>
    </row>
    <row r="625" spans="1:13">
      <c r="A625" s="21" t="s">
        <v>781</v>
      </c>
      <c r="B625" s="13"/>
      <c r="C625" s="13"/>
      <c r="D625" s="13"/>
      <c r="F625" s="35"/>
      <c r="G625" s="811"/>
      <c r="H625" s="39"/>
      <c r="I625" s="813"/>
      <c r="J625" s="39"/>
      <c r="K625" s="922"/>
      <c r="L625" s="1072"/>
    </row>
    <row r="626" spans="1:13">
      <c r="A626" s="13" t="s">
        <v>287</v>
      </c>
      <c r="B626" s="13"/>
      <c r="C626" s="13"/>
      <c r="D626" s="68"/>
      <c r="E626" s="206" t="s">
        <v>288</v>
      </c>
      <c r="F626" s="590" t="s">
        <v>908</v>
      </c>
      <c r="G626" s="817">
        <v>17207</v>
      </c>
      <c r="H626" s="209">
        <v>40</v>
      </c>
      <c r="I626" s="238">
        <f>+G626/H626</f>
        <v>430.17500000000001</v>
      </c>
      <c r="J626" s="209" t="s">
        <v>289</v>
      </c>
      <c r="K626" s="924">
        <v>30</v>
      </c>
      <c r="L626" s="998"/>
      <c r="M626" s="945">
        <f>+K626*L626</f>
        <v>0</v>
      </c>
    </row>
    <row r="627" spans="1:13">
      <c r="A627" s="13" t="s">
        <v>290</v>
      </c>
      <c r="B627" s="13"/>
      <c r="C627" s="13"/>
      <c r="D627" s="13"/>
      <c r="E627" s="206" t="s">
        <v>291</v>
      </c>
      <c r="F627" s="590" t="s">
        <v>908</v>
      </c>
      <c r="G627" s="817">
        <v>196</v>
      </c>
      <c r="H627" s="209">
        <v>40</v>
      </c>
      <c r="I627" s="238">
        <f>+G627/H627</f>
        <v>4.9000000000000004</v>
      </c>
      <c r="J627" s="209" t="s">
        <v>289</v>
      </c>
      <c r="K627" s="924">
        <v>30</v>
      </c>
      <c r="L627" s="998"/>
      <c r="M627" s="945">
        <f>+K627*L627</f>
        <v>0</v>
      </c>
    </row>
    <row r="628" spans="1:13">
      <c r="A628" s="13" t="s">
        <v>292</v>
      </c>
      <c r="B628" s="13"/>
      <c r="C628" s="13"/>
      <c r="D628" s="13"/>
      <c r="E628" s="206" t="s">
        <v>291</v>
      </c>
      <c r="F628" s="590" t="s">
        <v>908</v>
      </c>
      <c r="G628" s="817">
        <v>1767</v>
      </c>
      <c r="H628" s="209" t="s">
        <v>293</v>
      </c>
      <c r="I628" s="238">
        <f>+G628/5</f>
        <v>353.4</v>
      </c>
      <c r="J628" s="209" t="s">
        <v>289</v>
      </c>
      <c r="K628" s="924">
        <v>30</v>
      </c>
      <c r="L628" s="998"/>
      <c r="M628" s="945">
        <f>+K628*L628</f>
        <v>0</v>
      </c>
    </row>
    <row r="629" spans="1:13">
      <c r="A629" s="13"/>
      <c r="B629" s="13"/>
      <c r="C629" s="13"/>
      <c r="D629" s="13"/>
      <c r="E629" s="29"/>
      <c r="F629" s="256" t="s">
        <v>294</v>
      </c>
      <c r="G629" s="764"/>
      <c r="H629" s="249"/>
      <c r="J629" s="249"/>
      <c r="K629" s="866"/>
      <c r="L629" s="1072"/>
    </row>
    <row r="630" spans="1:13">
      <c r="A630" s="13"/>
      <c r="B630" s="13"/>
      <c r="C630" s="13"/>
      <c r="D630" s="13"/>
      <c r="E630" s="29"/>
      <c r="F630" s="36" t="s">
        <v>295</v>
      </c>
      <c r="G630" s="764"/>
      <c r="H630" s="249"/>
      <c r="I630" s="813"/>
      <c r="J630" s="249"/>
      <c r="K630" s="866"/>
      <c r="L630" s="1072"/>
    </row>
    <row r="631" spans="1:13">
      <c r="A631" s="21" t="s">
        <v>296</v>
      </c>
      <c r="B631" s="13"/>
      <c r="C631" s="13"/>
      <c r="D631" s="13"/>
      <c r="E631" s="29"/>
      <c r="F631" s="35"/>
      <c r="G631" s="811"/>
      <c r="H631" s="39"/>
      <c r="I631" s="813"/>
      <c r="J631" s="39"/>
      <c r="K631" s="922"/>
      <c r="L631" s="1072"/>
    </row>
    <row r="632" spans="1:13">
      <c r="A632" s="21" t="s">
        <v>297</v>
      </c>
      <c r="B632" s="13"/>
      <c r="C632" s="13"/>
      <c r="D632" s="13"/>
      <c r="E632" s="29"/>
      <c r="F632" s="35"/>
      <c r="G632" s="811"/>
      <c r="H632" s="39"/>
      <c r="I632" s="813"/>
      <c r="J632" s="39"/>
      <c r="K632" s="922"/>
      <c r="L632" s="1072"/>
    </row>
    <row r="633" spans="1:13">
      <c r="A633" s="13" t="s">
        <v>650</v>
      </c>
      <c r="B633" s="13"/>
      <c r="C633" s="13"/>
      <c r="D633" s="13"/>
      <c r="E633" s="206" t="s">
        <v>298</v>
      </c>
      <c r="F633" s="590" t="s">
        <v>908</v>
      </c>
      <c r="G633" s="817">
        <v>17207</v>
      </c>
      <c r="H633" s="209" t="s">
        <v>299</v>
      </c>
      <c r="I633" s="238">
        <f>+G633/100</f>
        <v>172.07</v>
      </c>
      <c r="J633" s="209" t="s">
        <v>300</v>
      </c>
      <c r="K633" s="924">
        <v>30</v>
      </c>
      <c r="L633" s="998"/>
      <c r="M633" s="945">
        <f>+K633*L633</f>
        <v>0</v>
      </c>
    </row>
    <row r="634" spans="1:13">
      <c r="A634" s="13" t="s">
        <v>649</v>
      </c>
      <c r="B634" s="13"/>
      <c r="C634" s="13"/>
      <c r="D634" s="13"/>
      <c r="E634" s="206" t="s">
        <v>301</v>
      </c>
      <c r="F634" s="590" t="s">
        <v>908</v>
      </c>
      <c r="G634" s="817">
        <v>17207</v>
      </c>
      <c r="H634" s="209" t="s">
        <v>299</v>
      </c>
      <c r="I634" s="238">
        <f>+G634/100</f>
        <v>172.07</v>
      </c>
      <c r="J634" s="209" t="s">
        <v>300</v>
      </c>
      <c r="K634" s="924">
        <v>30</v>
      </c>
      <c r="L634" s="998"/>
      <c r="M634" s="945">
        <f>+K634*L634</f>
        <v>0</v>
      </c>
    </row>
    <row r="635" spans="1:13">
      <c r="A635" s="13" t="s">
        <v>302</v>
      </c>
      <c r="B635" s="13"/>
      <c r="C635" s="13"/>
      <c r="D635" s="13"/>
      <c r="E635" s="206" t="s">
        <v>303</v>
      </c>
      <c r="F635" s="590" t="s">
        <v>908</v>
      </c>
      <c r="G635" s="817">
        <v>17119</v>
      </c>
      <c r="H635" s="209" t="s">
        <v>304</v>
      </c>
      <c r="I635" s="238">
        <f>+G635/500</f>
        <v>34.238</v>
      </c>
      <c r="J635" s="209" t="s">
        <v>285</v>
      </c>
      <c r="K635" s="924">
        <v>30</v>
      </c>
      <c r="L635" s="998"/>
      <c r="M635" s="945">
        <f>+K635*L635</f>
        <v>0</v>
      </c>
    </row>
    <row r="636" spans="1:13">
      <c r="A636" s="13" t="s">
        <v>305</v>
      </c>
      <c r="B636" s="13"/>
      <c r="C636" s="13"/>
      <c r="D636" s="13"/>
      <c r="E636" s="206" t="s">
        <v>306</v>
      </c>
      <c r="F636" s="590" t="s">
        <v>908</v>
      </c>
      <c r="G636" s="817">
        <v>196</v>
      </c>
      <c r="H636" s="209" t="s">
        <v>307</v>
      </c>
      <c r="I636" s="238">
        <v>1</v>
      </c>
      <c r="J636" s="209" t="s">
        <v>308</v>
      </c>
      <c r="K636" s="924">
        <v>1</v>
      </c>
      <c r="L636" s="998"/>
      <c r="M636" s="945">
        <f>+K636*L636</f>
        <v>0</v>
      </c>
    </row>
    <row r="637" spans="1:13" ht="24.75" customHeight="1">
      <c r="A637" s="1260" t="s">
        <v>699</v>
      </c>
      <c r="B637" s="1261"/>
      <c r="C637" s="1261"/>
      <c r="D637" s="1262"/>
      <c r="E637" s="286" t="s">
        <v>306</v>
      </c>
      <c r="F637" s="207" t="s">
        <v>908</v>
      </c>
      <c r="G637" s="819">
        <v>1767</v>
      </c>
      <c r="H637" s="282" t="s">
        <v>309</v>
      </c>
      <c r="I637" s="588">
        <v>2</v>
      </c>
      <c r="J637" s="282" t="s">
        <v>308</v>
      </c>
      <c r="K637" s="927">
        <v>2</v>
      </c>
      <c r="L637" s="998"/>
      <c r="M637" s="945">
        <f>+K637*L637</f>
        <v>0</v>
      </c>
    </row>
    <row r="638" spans="1:13" ht="27.75" customHeight="1">
      <c r="A638" s="30"/>
      <c r="B638" s="116"/>
      <c r="C638" s="116"/>
      <c r="D638" s="522"/>
      <c r="E638" s="1160" t="s">
        <v>651</v>
      </c>
      <c r="F638" s="1160"/>
      <c r="G638" s="1160"/>
      <c r="H638" s="1160"/>
      <c r="I638" s="1160"/>
      <c r="J638" s="1160"/>
      <c r="K638" s="1160"/>
      <c r="L638" s="1072"/>
    </row>
    <row r="639" spans="1:13" ht="27.75" customHeight="1">
      <c r="A639" s="30"/>
      <c r="B639" s="116"/>
      <c r="C639" s="116"/>
      <c r="D639" s="522"/>
      <c r="E639" s="1150" t="s">
        <v>1106</v>
      </c>
      <c r="F639" s="1150"/>
      <c r="G639" s="1150"/>
      <c r="H639" s="1150"/>
      <c r="I639" s="1150"/>
      <c r="J639" s="1150"/>
      <c r="K639" s="1150"/>
      <c r="L639" s="1072"/>
    </row>
    <row r="640" spans="1:13" ht="27.75" customHeight="1">
      <c r="A640" s="30"/>
      <c r="B640" s="116"/>
      <c r="C640" s="116"/>
      <c r="D640" s="522"/>
      <c r="E640" s="1150" t="s">
        <v>891</v>
      </c>
      <c r="F640" s="1150"/>
      <c r="G640" s="1150"/>
      <c r="H640" s="1150"/>
      <c r="I640" s="1150"/>
      <c r="J640" s="1150"/>
      <c r="K640" s="1150"/>
      <c r="L640" s="1072"/>
    </row>
    <row r="641" spans="1:13">
      <c r="A641" s="30"/>
      <c r="B641" s="116"/>
      <c r="C641" s="116"/>
      <c r="D641" s="522"/>
      <c r="E641" s="1150" t="s">
        <v>653</v>
      </c>
      <c r="F641" s="1150"/>
      <c r="G641" s="1150"/>
      <c r="H641" s="1150"/>
      <c r="I641" s="1150"/>
      <c r="J641" s="1150"/>
      <c r="K641" s="1150"/>
      <c r="L641" s="1072"/>
    </row>
    <row r="642" spans="1:13">
      <c r="A642" s="13"/>
      <c r="B642" s="13"/>
      <c r="C642" s="13"/>
      <c r="D642" s="13"/>
      <c r="E642" s="29"/>
      <c r="L642" s="1072"/>
    </row>
    <row r="643" spans="1:13">
      <c r="A643" s="21" t="s">
        <v>310</v>
      </c>
      <c r="B643" s="13"/>
      <c r="C643" s="13"/>
      <c r="D643" s="13"/>
      <c r="E643" s="29"/>
      <c r="F643" s="593"/>
      <c r="G643" s="844"/>
      <c r="H643" s="595"/>
      <c r="I643" s="845"/>
      <c r="J643" s="595"/>
      <c r="K643" s="931"/>
      <c r="L643" s="1072"/>
    </row>
    <row r="644" spans="1:13">
      <c r="A644" s="518" t="s">
        <v>311</v>
      </c>
      <c r="B644" s="13"/>
      <c r="C644" s="13"/>
      <c r="D644" s="13"/>
      <c r="E644" s="463" t="s">
        <v>312</v>
      </c>
      <c r="F644" s="207" t="s">
        <v>908</v>
      </c>
      <c r="G644" s="817"/>
      <c r="H644" s="210" t="s">
        <v>654</v>
      </c>
      <c r="I644" s="238"/>
      <c r="J644" s="209" t="s">
        <v>313</v>
      </c>
      <c r="K644" s="924" t="s">
        <v>149</v>
      </c>
      <c r="L644" s="1073" t="s">
        <v>871</v>
      </c>
      <c r="M644" s="947" t="s">
        <v>871</v>
      </c>
    </row>
    <row r="645" spans="1:13">
      <c r="A645" s="518" t="s">
        <v>314</v>
      </c>
      <c r="B645" s="13"/>
      <c r="C645" s="13"/>
      <c r="D645" s="13"/>
      <c r="E645" s="463" t="s">
        <v>315</v>
      </c>
      <c r="F645" s="207" t="s">
        <v>908</v>
      </c>
      <c r="G645" s="817"/>
      <c r="H645" s="210" t="s">
        <v>654</v>
      </c>
      <c r="I645" s="238"/>
      <c r="J645" s="209" t="s">
        <v>313</v>
      </c>
      <c r="K645" s="924" t="s">
        <v>149</v>
      </c>
      <c r="L645" s="1073" t="s">
        <v>871</v>
      </c>
      <c r="M645" s="947" t="s">
        <v>871</v>
      </c>
    </row>
    <row r="646" spans="1:13">
      <c r="A646" s="518" t="s">
        <v>316</v>
      </c>
      <c r="B646" s="13"/>
      <c r="C646" s="13"/>
      <c r="D646" s="13"/>
      <c r="E646" s="463" t="s">
        <v>317</v>
      </c>
      <c r="F646" s="207" t="s">
        <v>908</v>
      </c>
      <c r="G646" s="817"/>
      <c r="H646" s="210" t="s">
        <v>654</v>
      </c>
      <c r="I646" s="238"/>
      <c r="J646" s="209" t="s">
        <v>313</v>
      </c>
      <c r="K646" s="924" t="s">
        <v>149</v>
      </c>
      <c r="L646" s="1073" t="s">
        <v>871</v>
      </c>
      <c r="M646" s="947" t="s">
        <v>871</v>
      </c>
    </row>
    <row r="647" spans="1:13">
      <c r="A647" s="13"/>
      <c r="B647" s="13"/>
      <c r="C647" s="13"/>
      <c r="D647" s="13"/>
      <c r="E647" s="600" t="s">
        <v>653</v>
      </c>
      <c r="F647" s="193"/>
      <c r="G647" s="811"/>
      <c r="H647" s="39"/>
      <c r="I647" s="813"/>
      <c r="J647" s="39"/>
      <c r="K647" s="922"/>
      <c r="L647" s="1072"/>
    </row>
    <row r="648" spans="1:13">
      <c r="A648" s="21" t="s">
        <v>318</v>
      </c>
      <c r="B648" s="13"/>
      <c r="C648" s="13"/>
      <c r="D648" s="13"/>
      <c r="E648" s="29"/>
      <c r="F648" s="35"/>
      <c r="G648" s="811"/>
      <c r="H648" s="39"/>
      <c r="I648" s="813"/>
      <c r="J648" s="249"/>
      <c r="K648" s="866"/>
      <c r="L648" s="1072"/>
    </row>
    <row r="649" spans="1:13">
      <c r="A649" s="21" t="s">
        <v>319</v>
      </c>
      <c r="B649" s="13"/>
      <c r="C649" s="13"/>
      <c r="D649" s="13"/>
      <c r="E649" s="29"/>
      <c r="F649" s="35"/>
      <c r="G649" s="811"/>
      <c r="H649" s="39"/>
      <c r="I649" s="813"/>
      <c r="J649" s="39"/>
      <c r="K649" s="866"/>
      <c r="L649" s="1072"/>
    </row>
    <row r="650" spans="1:13">
      <c r="A650" s="13" t="s">
        <v>320</v>
      </c>
      <c r="B650" s="13"/>
      <c r="C650" s="13"/>
      <c r="D650" s="13"/>
      <c r="E650" s="206" t="s">
        <v>321</v>
      </c>
      <c r="F650" s="207" t="s">
        <v>322</v>
      </c>
      <c r="G650" s="817">
        <v>6</v>
      </c>
      <c r="H650" s="209" t="s">
        <v>397</v>
      </c>
      <c r="I650" s="238"/>
      <c r="J650" s="209">
        <v>1</v>
      </c>
      <c r="K650" s="924">
        <v>1</v>
      </c>
      <c r="L650" s="997"/>
      <c r="M650" s="945">
        <f>+K650*L650</f>
        <v>0</v>
      </c>
    </row>
    <row r="651" spans="1:13">
      <c r="A651" s="13"/>
      <c r="B651" s="13"/>
      <c r="C651" s="13"/>
      <c r="D651" s="13"/>
      <c r="E651" s="202" t="s">
        <v>1107</v>
      </c>
      <c r="F651" s="256"/>
      <c r="G651" s="764"/>
      <c r="H651" s="249"/>
      <c r="I651" s="568"/>
      <c r="J651" s="249"/>
      <c r="K651" s="866"/>
      <c r="L651" s="1072"/>
    </row>
    <row r="652" spans="1:13">
      <c r="A652" s="13"/>
      <c r="B652" s="13"/>
      <c r="C652" s="13"/>
      <c r="D652" s="13"/>
      <c r="E652" s="202"/>
      <c r="F652" s="256"/>
      <c r="G652" s="764"/>
      <c r="H652" s="249"/>
      <c r="I652" s="568"/>
      <c r="J652" s="249"/>
      <c r="K652" s="866"/>
      <c r="L652" s="1072"/>
    </row>
    <row r="653" spans="1:13">
      <c r="A653" s="21" t="s">
        <v>323</v>
      </c>
      <c r="B653" s="13"/>
      <c r="C653" s="13"/>
      <c r="D653" s="13"/>
      <c r="E653" s="29"/>
      <c r="F653" s="35"/>
      <c r="G653" s="811"/>
      <c r="H653" s="36"/>
      <c r="I653" s="813"/>
      <c r="J653" s="36"/>
      <c r="K653" s="922"/>
      <c r="L653" s="1072"/>
    </row>
    <row r="654" spans="1:13">
      <c r="A654" s="13" t="s">
        <v>324</v>
      </c>
      <c r="B654" s="13"/>
      <c r="C654" s="13"/>
      <c r="D654" s="13"/>
      <c r="E654" s="206" t="s">
        <v>321</v>
      </c>
      <c r="F654" s="207" t="s">
        <v>322</v>
      </c>
      <c r="G654" s="825">
        <v>6</v>
      </c>
      <c r="H654" s="209">
        <v>1</v>
      </c>
      <c r="I654" s="238"/>
      <c r="J654" s="209"/>
      <c r="K654" s="924">
        <v>1</v>
      </c>
      <c r="L654" s="997"/>
      <c r="M654" s="945">
        <f t="shared" ref="M654:M659" si="9">+K654*L654</f>
        <v>0</v>
      </c>
    </row>
    <row r="655" spans="1:13">
      <c r="A655" s="13" t="s">
        <v>325</v>
      </c>
      <c r="B655" s="13"/>
      <c r="C655" s="13"/>
      <c r="D655" s="13"/>
      <c r="E655" s="206" t="s">
        <v>321</v>
      </c>
      <c r="F655" s="207" t="s">
        <v>322</v>
      </c>
      <c r="G655" s="825">
        <v>6</v>
      </c>
      <c r="H655" s="209">
        <v>1</v>
      </c>
      <c r="I655" s="238"/>
      <c r="J655" s="209"/>
      <c r="K655" s="924">
        <v>1</v>
      </c>
      <c r="L655" s="997"/>
      <c r="M655" s="945">
        <f t="shared" si="9"/>
        <v>0</v>
      </c>
    </row>
    <row r="656" spans="1:13">
      <c r="A656" s="13" t="s">
        <v>326</v>
      </c>
      <c r="B656" s="13"/>
      <c r="C656" s="13"/>
      <c r="D656" s="68" t="s">
        <v>327</v>
      </c>
      <c r="E656" s="206" t="s">
        <v>328</v>
      </c>
      <c r="F656" s="207" t="s">
        <v>322</v>
      </c>
      <c r="G656" s="825">
        <v>6</v>
      </c>
      <c r="H656" s="209">
        <v>1</v>
      </c>
      <c r="I656" s="238"/>
      <c r="J656" s="209"/>
      <c r="K656" s="924">
        <v>1</v>
      </c>
      <c r="L656" s="997"/>
      <c r="M656" s="945">
        <f t="shared" si="9"/>
        <v>0</v>
      </c>
    </row>
    <row r="657" spans="1:13">
      <c r="A657" s="13" t="s">
        <v>329</v>
      </c>
      <c r="B657" s="13"/>
      <c r="C657" s="13"/>
      <c r="D657" s="13"/>
      <c r="E657" s="206" t="s">
        <v>298</v>
      </c>
      <c r="F657" s="207" t="s">
        <v>322</v>
      </c>
      <c r="G657" s="825">
        <v>6</v>
      </c>
      <c r="H657" s="209">
        <v>1</v>
      </c>
      <c r="I657" s="238"/>
      <c r="J657" s="209"/>
      <c r="K657" s="924">
        <v>1</v>
      </c>
      <c r="L657" s="997"/>
      <c r="M657" s="945">
        <f t="shared" si="9"/>
        <v>0</v>
      </c>
    </row>
    <row r="658" spans="1:13">
      <c r="A658" s="13" t="s">
        <v>1108</v>
      </c>
      <c r="B658" s="13"/>
      <c r="C658" s="13"/>
      <c r="D658" s="68"/>
      <c r="E658" s="206" t="s">
        <v>332</v>
      </c>
      <c r="F658" s="207"/>
      <c r="G658" s="825"/>
      <c r="H658" s="209"/>
      <c r="I658" s="238"/>
      <c r="J658" s="209"/>
      <c r="K658" s="924">
        <v>1</v>
      </c>
      <c r="L658" s="997"/>
      <c r="M658" s="945">
        <f t="shared" si="9"/>
        <v>0</v>
      </c>
    </row>
    <row r="659" spans="1:13">
      <c r="A659" s="518" t="s">
        <v>333</v>
      </c>
      <c r="B659" s="13"/>
      <c r="C659" s="13"/>
      <c r="D659" s="13"/>
      <c r="E659" s="206" t="s">
        <v>303</v>
      </c>
      <c r="F659" s="207" t="s">
        <v>322</v>
      </c>
      <c r="G659" s="825">
        <v>6</v>
      </c>
      <c r="H659" s="209">
        <v>1</v>
      </c>
      <c r="I659" s="238"/>
      <c r="J659" s="209"/>
      <c r="K659" s="924">
        <v>1</v>
      </c>
      <c r="L659" s="997"/>
      <c r="M659" s="945">
        <f t="shared" si="9"/>
        <v>0</v>
      </c>
    </row>
    <row r="660" spans="1:13">
      <c r="A660" s="13" t="s">
        <v>334</v>
      </c>
      <c r="B660" s="13"/>
      <c r="C660" s="13"/>
      <c r="D660" s="13"/>
      <c r="E660" s="206" t="s">
        <v>335</v>
      </c>
      <c r="F660" s="207" t="s">
        <v>322</v>
      </c>
      <c r="G660" s="825">
        <v>6</v>
      </c>
      <c r="H660" s="209">
        <v>1</v>
      </c>
      <c r="I660" s="238"/>
      <c r="J660" s="209"/>
      <c r="K660" s="924" t="s">
        <v>149</v>
      </c>
      <c r="L660" s="1071" t="s">
        <v>871</v>
      </c>
      <c r="M660" s="945" t="s">
        <v>871</v>
      </c>
    </row>
    <row r="661" spans="1:13">
      <c r="A661" s="518" t="s">
        <v>336</v>
      </c>
      <c r="B661" s="13"/>
      <c r="C661" s="13"/>
      <c r="D661" s="13"/>
      <c r="E661" s="206" t="s">
        <v>337</v>
      </c>
      <c r="F661" s="207" t="s">
        <v>322</v>
      </c>
      <c r="G661" s="825">
        <v>6</v>
      </c>
      <c r="H661" s="209">
        <v>1</v>
      </c>
      <c r="I661" s="238"/>
      <c r="J661" s="209"/>
      <c r="K661" s="924" t="s">
        <v>149</v>
      </c>
      <c r="L661" s="1071" t="s">
        <v>871</v>
      </c>
      <c r="M661" s="945" t="s">
        <v>871</v>
      </c>
    </row>
    <row r="662" spans="1:13">
      <c r="A662" s="518" t="s">
        <v>338</v>
      </c>
      <c r="B662" s="13"/>
      <c r="C662" s="13"/>
      <c r="D662" s="13"/>
      <c r="E662" s="206" t="s">
        <v>339</v>
      </c>
      <c r="F662" s="207" t="s">
        <v>322</v>
      </c>
      <c r="G662" s="825">
        <v>6</v>
      </c>
      <c r="H662" s="209">
        <v>1</v>
      </c>
      <c r="I662" s="238"/>
      <c r="J662" s="209"/>
      <c r="K662" s="924">
        <v>1</v>
      </c>
      <c r="L662" s="997"/>
      <c r="M662" s="945">
        <f>+K662*L662</f>
        <v>0</v>
      </c>
    </row>
    <row r="663" spans="1:13">
      <c r="A663" s="518"/>
      <c r="B663" s="13"/>
      <c r="C663" s="13"/>
      <c r="D663" s="13"/>
      <c r="E663" s="29"/>
      <c r="F663" s="256"/>
      <c r="G663" s="826"/>
      <c r="H663" s="249"/>
      <c r="I663" s="568"/>
      <c r="J663" s="249"/>
      <c r="K663" s="926"/>
      <c r="L663" s="1072"/>
    </row>
    <row r="664" spans="1:13">
      <c r="A664" s="21" t="s">
        <v>340</v>
      </c>
      <c r="B664" s="13"/>
      <c r="C664" s="13"/>
      <c r="D664" s="13"/>
      <c r="E664" s="29"/>
      <c r="F664" s="35"/>
      <c r="G664" s="811"/>
      <c r="H664" s="36"/>
      <c r="I664" s="813"/>
      <c r="J664" s="36"/>
      <c r="K664" s="922"/>
      <c r="L664" s="1072"/>
    </row>
    <row r="665" spans="1:13">
      <c r="A665" s="518" t="s">
        <v>341</v>
      </c>
      <c r="B665" s="13"/>
      <c r="C665" s="13"/>
      <c r="D665" s="13"/>
      <c r="E665" s="206" t="s">
        <v>342</v>
      </c>
      <c r="F665" s="207"/>
      <c r="G665" s="817"/>
      <c r="H665" s="291"/>
      <c r="I665" s="238"/>
      <c r="J665" s="209" t="s">
        <v>285</v>
      </c>
      <c r="K665" s="924">
        <v>1</v>
      </c>
      <c r="L665" s="997"/>
      <c r="M665" s="945">
        <f>+K665*L665</f>
        <v>0</v>
      </c>
    </row>
    <row r="666" spans="1:13">
      <c r="A666" s="13" t="s">
        <v>324</v>
      </c>
      <c r="B666" s="13"/>
      <c r="C666" s="13"/>
      <c r="D666" s="13"/>
      <c r="E666" s="206" t="s">
        <v>342</v>
      </c>
      <c r="F666" s="207" t="s">
        <v>908</v>
      </c>
      <c r="G666" s="825">
        <v>180.79</v>
      </c>
      <c r="H666" s="209" t="s">
        <v>343</v>
      </c>
      <c r="I666" s="238"/>
      <c r="J666" s="586" t="s">
        <v>149</v>
      </c>
      <c r="K666" s="924" t="s">
        <v>149</v>
      </c>
      <c r="L666" s="1071" t="s">
        <v>871</v>
      </c>
      <c r="M666" s="945" t="s">
        <v>871</v>
      </c>
    </row>
    <row r="667" spans="1:13">
      <c r="A667" s="13" t="s">
        <v>325</v>
      </c>
      <c r="B667" s="13"/>
      <c r="C667" s="13"/>
      <c r="D667" s="13"/>
      <c r="E667" s="206" t="s">
        <v>342</v>
      </c>
      <c r="F667" s="207" t="s">
        <v>908</v>
      </c>
      <c r="G667" s="825">
        <v>180.79</v>
      </c>
      <c r="H667" s="209" t="s">
        <v>343</v>
      </c>
      <c r="I667" s="238"/>
      <c r="J667" s="586" t="s">
        <v>149</v>
      </c>
      <c r="K667" s="924" t="s">
        <v>149</v>
      </c>
      <c r="L667" s="1071" t="s">
        <v>871</v>
      </c>
      <c r="M667" s="945" t="s">
        <v>871</v>
      </c>
    </row>
    <row r="668" spans="1:13">
      <c r="A668" s="518" t="s">
        <v>326</v>
      </c>
      <c r="B668" s="13"/>
      <c r="C668" s="13"/>
      <c r="D668" s="68" t="s">
        <v>327</v>
      </c>
      <c r="E668" s="206" t="s">
        <v>328</v>
      </c>
      <c r="F668" s="207" t="s">
        <v>908</v>
      </c>
      <c r="G668" s="825">
        <v>180.79</v>
      </c>
      <c r="H668" s="209" t="s">
        <v>343</v>
      </c>
      <c r="I668" s="238"/>
      <c r="J668" s="209" t="s">
        <v>285</v>
      </c>
      <c r="K668" s="924">
        <v>1</v>
      </c>
      <c r="L668" s="997"/>
      <c r="M668" s="945">
        <f>+K668*L668</f>
        <v>0</v>
      </c>
    </row>
    <row r="669" spans="1:13">
      <c r="A669" s="13" t="s">
        <v>329</v>
      </c>
      <c r="B669" s="13"/>
      <c r="C669" s="13"/>
      <c r="D669" s="13"/>
      <c r="E669" s="206" t="s">
        <v>298</v>
      </c>
      <c r="F669" s="207" t="s">
        <v>908</v>
      </c>
      <c r="G669" s="825">
        <v>180.79</v>
      </c>
      <c r="H669" s="209" t="s">
        <v>343</v>
      </c>
      <c r="I669" s="238"/>
      <c r="J669" s="209" t="s">
        <v>285</v>
      </c>
      <c r="K669" s="924">
        <v>1</v>
      </c>
      <c r="L669" s="997"/>
      <c r="M669" s="945">
        <f>+K669*L669</f>
        <v>0</v>
      </c>
    </row>
    <row r="670" spans="1:13">
      <c r="A670" s="13" t="s">
        <v>1007</v>
      </c>
      <c r="B670" s="13"/>
      <c r="C670" s="13"/>
      <c r="D670" s="68"/>
      <c r="E670" s="206" t="s">
        <v>332</v>
      </c>
      <c r="F670" s="207"/>
      <c r="G670" s="825"/>
      <c r="H670" s="209"/>
      <c r="I670" s="238"/>
      <c r="J670" s="209"/>
      <c r="K670" s="924" t="s">
        <v>149</v>
      </c>
      <c r="L670" s="1071" t="s">
        <v>871</v>
      </c>
      <c r="M670" s="945" t="s">
        <v>871</v>
      </c>
    </row>
    <row r="671" spans="1:13">
      <c r="A671" s="13" t="s">
        <v>344</v>
      </c>
      <c r="B671" s="13"/>
      <c r="C671" s="13"/>
      <c r="D671" s="13"/>
      <c r="E671" s="309" t="s">
        <v>306</v>
      </c>
      <c r="F671" s="207" t="s">
        <v>908</v>
      </c>
      <c r="G671" s="825">
        <v>180.79</v>
      </c>
      <c r="H671" s="209" t="s">
        <v>343</v>
      </c>
      <c r="I671" s="238"/>
      <c r="J671" s="586" t="s">
        <v>149</v>
      </c>
      <c r="K671" s="924" t="s">
        <v>149</v>
      </c>
      <c r="L671" s="1071" t="s">
        <v>871</v>
      </c>
      <c r="M671" s="945" t="s">
        <v>871</v>
      </c>
    </row>
    <row r="672" spans="1:13">
      <c r="A672" s="13" t="s">
        <v>346</v>
      </c>
      <c r="B672" s="13"/>
      <c r="C672" s="13"/>
      <c r="D672" s="13"/>
      <c r="E672" s="206" t="s">
        <v>347</v>
      </c>
      <c r="F672" s="207" t="s">
        <v>906</v>
      </c>
      <c r="G672" s="825"/>
      <c r="H672" s="291">
        <v>250</v>
      </c>
      <c r="I672" s="238"/>
      <c r="J672" s="209">
        <v>2000</v>
      </c>
      <c r="K672" s="924">
        <v>1</v>
      </c>
      <c r="L672" s="997"/>
      <c r="M672" s="945">
        <f>+K672*L672</f>
        <v>0</v>
      </c>
    </row>
    <row r="673" spans="1:13">
      <c r="A673" s="13" t="s">
        <v>334</v>
      </c>
      <c r="B673" s="13"/>
      <c r="C673" s="13"/>
      <c r="D673" s="13"/>
      <c r="E673" s="206" t="s">
        <v>335</v>
      </c>
      <c r="F673" s="207" t="s">
        <v>908</v>
      </c>
      <c r="G673" s="825">
        <v>180.79</v>
      </c>
      <c r="H673" s="209" t="s">
        <v>343</v>
      </c>
      <c r="I673" s="238"/>
      <c r="J673" s="209"/>
      <c r="K673" s="924" t="s">
        <v>149</v>
      </c>
      <c r="L673" s="1071" t="s">
        <v>871</v>
      </c>
      <c r="M673" s="947" t="s">
        <v>871</v>
      </c>
    </row>
    <row r="674" spans="1:13">
      <c r="A674" s="1258" t="s">
        <v>683</v>
      </c>
      <c r="B674" s="1258"/>
      <c r="C674" s="1258"/>
      <c r="D674" s="1259"/>
      <c r="E674" s="206" t="s">
        <v>348</v>
      </c>
      <c r="F674" s="207" t="s">
        <v>908</v>
      </c>
      <c r="G674" s="825">
        <v>180.79</v>
      </c>
      <c r="H674" s="493" t="s">
        <v>343</v>
      </c>
      <c r="I674" s="238"/>
      <c r="J674" s="586" t="s">
        <v>149</v>
      </c>
      <c r="K674" s="924" t="s">
        <v>149</v>
      </c>
      <c r="L674" s="1071" t="s">
        <v>871</v>
      </c>
      <c r="M674" s="947" t="s">
        <v>871</v>
      </c>
    </row>
    <row r="675" spans="1:13">
      <c r="A675" s="13"/>
      <c r="B675" s="13"/>
      <c r="C675" s="13"/>
      <c r="D675" s="13"/>
      <c r="E675" s="283" t="s">
        <v>349</v>
      </c>
      <c r="F675" s="193"/>
      <c r="G675" s="764"/>
      <c r="H675" s="249"/>
      <c r="I675" s="568"/>
      <c r="J675" s="249"/>
      <c r="K675" s="866"/>
      <c r="L675" s="1074"/>
      <c r="M675" s="948"/>
    </row>
    <row r="676" spans="1:13">
      <c r="A676" s="13"/>
      <c r="B676" s="13"/>
      <c r="C676" s="13"/>
      <c r="D676" s="13"/>
      <c r="E676" s="202"/>
      <c r="F676" s="256"/>
      <c r="G676" s="826"/>
      <c r="H676" s="249"/>
      <c r="I676" s="568"/>
      <c r="J676" s="250"/>
      <c r="K676" s="866"/>
      <c r="L676" s="1072"/>
      <c r="M676" s="949"/>
    </row>
    <row r="677" spans="1:13">
      <c r="A677" s="21" t="s">
        <v>350</v>
      </c>
      <c r="B677" s="13"/>
      <c r="C677" s="13"/>
      <c r="D677" s="13"/>
      <c r="E677" s="29"/>
      <c r="F677" s="35"/>
      <c r="G677" s="811"/>
      <c r="H677" s="39"/>
      <c r="I677" s="813"/>
      <c r="J677" s="39"/>
      <c r="K677" s="922"/>
      <c r="L677" s="1072"/>
    </row>
    <row r="678" spans="1:13">
      <c r="A678" s="13" t="s">
        <v>351</v>
      </c>
      <c r="B678" s="13"/>
      <c r="C678" s="13"/>
      <c r="D678" s="13"/>
      <c r="E678" s="29"/>
      <c r="F678" s="35"/>
      <c r="G678" s="811"/>
      <c r="H678" s="39"/>
      <c r="I678" s="813"/>
      <c r="J678" s="39"/>
      <c r="K678" s="922"/>
      <c r="L678" s="1072"/>
    </row>
    <row r="679" spans="1:13">
      <c r="A679" s="13" t="s">
        <v>352</v>
      </c>
      <c r="B679" s="13"/>
      <c r="C679" s="13"/>
      <c r="D679" s="13"/>
      <c r="E679" s="29"/>
      <c r="F679" s="35"/>
      <c r="G679" s="811"/>
      <c r="H679" s="39"/>
      <c r="I679" s="813"/>
      <c r="J679" s="39"/>
      <c r="K679" s="924" t="s">
        <v>149</v>
      </c>
      <c r="L679" s="1073" t="s">
        <v>871</v>
      </c>
      <c r="M679" s="947" t="s">
        <v>871</v>
      </c>
    </row>
    <row r="680" spans="1:13">
      <c r="A680" s="13" t="s">
        <v>353</v>
      </c>
      <c r="B680" s="13"/>
      <c r="C680" s="13"/>
      <c r="D680" s="13"/>
      <c r="E680" s="29"/>
      <c r="F680" s="35"/>
      <c r="G680" s="811"/>
      <c r="H680" s="39"/>
      <c r="I680" s="813"/>
      <c r="J680" s="39"/>
      <c r="K680" s="924" t="s">
        <v>149</v>
      </c>
      <c r="L680" s="1073" t="s">
        <v>871</v>
      </c>
      <c r="M680" s="947" t="s">
        <v>871</v>
      </c>
    </row>
    <row r="681" spans="1:13">
      <c r="A681" s="13" t="s">
        <v>827</v>
      </c>
      <c r="B681" s="13"/>
      <c r="C681" s="13"/>
      <c r="D681" s="13"/>
      <c r="E681" s="29"/>
      <c r="F681" s="35"/>
      <c r="G681" s="811"/>
      <c r="H681" s="39"/>
      <c r="I681" s="813"/>
      <c r="J681" s="209" t="s">
        <v>289</v>
      </c>
      <c r="K681" s="924" t="s">
        <v>149</v>
      </c>
      <c r="L681" s="1073" t="s">
        <v>871</v>
      </c>
      <c r="M681" s="947" t="s">
        <v>871</v>
      </c>
    </row>
    <row r="682" spans="1:13">
      <c r="A682" s="13" t="s">
        <v>287</v>
      </c>
      <c r="B682" s="13"/>
      <c r="C682" s="13"/>
      <c r="D682" s="13"/>
      <c r="E682" s="206" t="s">
        <v>288</v>
      </c>
      <c r="F682" s="590" t="s">
        <v>908</v>
      </c>
      <c r="G682" s="825"/>
      <c r="H682" s="209">
        <v>20</v>
      </c>
      <c r="I682" s="238"/>
      <c r="J682" s="209" t="s">
        <v>308</v>
      </c>
      <c r="K682" s="924" t="s">
        <v>149</v>
      </c>
      <c r="L682" s="1073" t="s">
        <v>871</v>
      </c>
      <c r="M682" s="947" t="s">
        <v>871</v>
      </c>
    </row>
    <row r="683" spans="1:13">
      <c r="A683" s="13" t="s">
        <v>330</v>
      </c>
      <c r="B683" s="13"/>
      <c r="C683" s="13"/>
      <c r="D683" s="13"/>
      <c r="E683" s="206" t="s">
        <v>286</v>
      </c>
      <c r="F683" s="590" t="s">
        <v>908</v>
      </c>
      <c r="G683" s="825"/>
      <c r="H683" s="209">
        <v>20</v>
      </c>
      <c r="I683" s="238"/>
      <c r="J683" s="209" t="s">
        <v>308</v>
      </c>
      <c r="K683" s="924" t="s">
        <v>149</v>
      </c>
      <c r="L683" s="1073" t="s">
        <v>871</v>
      </c>
      <c r="M683" s="947" t="s">
        <v>871</v>
      </c>
    </row>
    <row r="684" spans="1:13">
      <c r="A684" s="13" t="s">
        <v>782</v>
      </c>
      <c r="B684" s="13"/>
      <c r="C684" s="13"/>
      <c r="D684" s="13"/>
      <c r="E684" s="206" t="s">
        <v>291</v>
      </c>
      <c r="F684" s="590" t="s">
        <v>908</v>
      </c>
      <c r="G684" s="825"/>
      <c r="H684" s="209">
        <v>40</v>
      </c>
      <c r="I684" s="238"/>
      <c r="J684" s="209" t="s">
        <v>308</v>
      </c>
      <c r="K684" s="924" t="s">
        <v>149</v>
      </c>
      <c r="L684" s="1073" t="s">
        <v>871</v>
      </c>
      <c r="M684" s="947" t="s">
        <v>871</v>
      </c>
    </row>
    <row r="685" spans="1:13">
      <c r="A685" s="13" t="s">
        <v>354</v>
      </c>
      <c r="B685" s="13"/>
      <c r="C685" s="13"/>
      <c r="D685" s="13"/>
      <c r="E685" s="206" t="s">
        <v>291</v>
      </c>
      <c r="F685" s="590" t="s">
        <v>908</v>
      </c>
      <c r="G685" s="825"/>
      <c r="H685" s="209">
        <v>40</v>
      </c>
      <c r="I685" s="238"/>
      <c r="J685" s="209" t="s">
        <v>308</v>
      </c>
      <c r="K685" s="924" t="s">
        <v>149</v>
      </c>
      <c r="L685" s="1073" t="s">
        <v>871</v>
      </c>
      <c r="M685" s="947" t="s">
        <v>871</v>
      </c>
    </row>
    <row r="686" spans="1:13">
      <c r="A686" s="13"/>
      <c r="B686" s="13"/>
      <c r="C686" s="13"/>
      <c r="D686" s="13"/>
      <c r="E686" s="256" t="s">
        <v>294</v>
      </c>
      <c r="F686" s="38"/>
      <c r="G686" s="811" t="s">
        <v>828</v>
      </c>
      <c r="I686" s="813" t="s">
        <v>829</v>
      </c>
      <c r="J686" s="36"/>
      <c r="K686" s="866"/>
      <c r="L686" s="1072"/>
    </row>
    <row r="687" spans="1:13">
      <c r="A687" s="13"/>
      <c r="B687" s="13"/>
      <c r="C687" s="13"/>
      <c r="D687" s="13"/>
      <c r="E687" s="256"/>
      <c r="F687" s="38"/>
      <c r="G687" s="764"/>
      <c r="H687" s="36"/>
      <c r="I687" s="813"/>
      <c r="J687" s="249"/>
      <c r="K687" s="866"/>
      <c r="L687" s="1072"/>
    </row>
    <row r="688" spans="1:13">
      <c r="A688" s="13" t="s">
        <v>355</v>
      </c>
      <c r="B688" s="13"/>
      <c r="C688" s="13"/>
      <c r="D688" s="13"/>
      <c r="E688" s="206" t="s">
        <v>301</v>
      </c>
      <c r="F688" s="207" t="s">
        <v>908</v>
      </c>
      <c r="G688" s="825"/>
      <c r="H688" s="209" t="s">
        <v>299</v>
      </c>
      <c r="I688" s="238"/>
      <c r="J688" s="209" t="s">
        <v>300</v>
      </c>
      <c r="K688" s="924" t="s">
        <v>149</v>
      </c>
      <c r="L688" s="1073" t="s">
        <v>871</v>
      </c>
      <c r="M688" s="947" t="s">
        <v>871</v>
      </c>
    </row>
    <row r="689" spans="1:13">
      <c r="A689" s="13" t="s">
        <v>764</v>
      </c>
      <c r="B689" s="13"/>
      <c r="C689" s="13"/>
      <c r="D689" s="13"/>
      <c r="E689" s="206" t="s">
        <v>303</v>
      </c>
      <c r="F689" s="207" t="s">
        <v>908</v>
      </c>
      <c r="G689" s="825"/>
      <c r="H689" s="209" t="s">
        <v>304</v>
      </c>
      <c r="I689" s="238"/>
      <c r="J689" s="209" t="s">
        <v>285</v>
      </c>
      <c r="K689" s="924" t="s">
        <v>149</v>
      </c>
      <c r="L689" s="1073" t="s">
        <v>871</v>
      </c>
      <c r="M689" s="947" t="s">
        <v>871</v>
      </c>
    </row>
    <row r="690" spans="1:13">
      <c r="A690" s="13" t="s">
        <v>783</v>
      </c>
      <c r="B690" s="13"/>
      <c r="C690" s="13"/>
      <c r="D690" s="13"/>
      <c r="E690" s="206" t="s">
        <v>306</v>
      </c>
      <c r="F690" s="207" t="s">
        <v>908</v>
      </c>
      <c r="G690" s="825"/>
      <c r="H690" s="209" t="s">
        <v>356</v>
      </c>
      <c r="I690" s="238"/>
      <c r="J690" s="209" t="s">
        <v>308</v>
      </c>
      <c r="K690" s="924" t="s">
        <v>149</v>
      </c>
      <c r="L690" s="1073" t="s">
        <v>871</v>
      </c>
      <c r="M690" s="947" t="s">
        <v>871</v>
      </c>
    </row>
    <row r="691" spans="1:13" ht="27" customHeight="1">
      <c r="A691" s="1188" t="s">
        <v>1109</v>
      </c>
      <c r="B691" s="1188"/>
      <c r="C691" s="1188"/>
      <c r="D691" s="1256"/>
      <c r="E691" s="286" t="s">
        <v>306</v>
      </c>
      <c r="F691" s="207" t="s">
        <v>908</v>
      </c>
      <c r="G691" s="842"/>
      <c r="H691" s="282" t="s">
        <v>356</v>
      </c>
      <c r="I691" s="588"/>
      <c r="J691" s="282" t="s">
        <v>308</v>
      </c>
      <c r="K691" s="924" t="s">
        <v>149</v>
      </c>
      <c r="L691" s="1073" t="s">
        <v>871</v>
      </c>
      <c r="M691" s="947" t="s">
        <v>871</v>
      </c>
    </row>
    <row r="692" spans="1:13">
      <c r="A692" s="54" t="s">
        <v>357</v>
      </c>
      <c r="B692" s="13"/>
      <c r="C692" s="13"/>
      <c r="D692" s="13"/>
      <c r="E692" s="206" t="s">
        <v>358</v>
      </c>
      <c r="F692" s="207" t="s">
        <v>908</v>
      </c>
      <c r="G692" s="825"/>
      <c r="H692" s="209" t="s">
        <v>359</v>
      </c>
      <c r="I692" s="238"/>
      <c r="J692" s="209" t="s">
        <v>308</v>
      </c>
      <c r="K692" s="924" t="s">
        <v>149</v>
      </c>
      <c r="L692" s="1073" t="s">
        <v>871</v>
      </c>
      <c r="M692" s="947" t="s">
        <v>871</v>
      </c>
    </row>
    <row r="693" spans="1:13">
      <c r="A693" s="54" t="s">
        <v>765</v>
      </c>
      <c r="B693" s="13"/>
      <c r="C693" s="13"/>
      <c r="D693" s="13"/>
      <c r="E693" s="206" t="s">
        <v>306</v>
      </c>
      <c r="F693" s="207" t="s">
        <v>271</v>
      </c>
      <c r="G693" s="825"/>
      <c r="H693" s="209">
        <v>1</v>
      </c>
      <c r="I693" s="238"/>
      <c r="J693" s="209">
        <v>10000</v>
      </c>
      <c r="K693" s="924" t="s">
        <v>149</v>
      </c>
      <c r="L693" s="1073" t="s">
        <v>871</v>
      </c>
      <c r="M693" s="947" t="s">
        <v>871</v>
      </c>
    </row>
    <row r="694" spans="1:13">
      <c r="A694" s="54" t="s">
        <v>360</v>
      </c>
      <c r="B694" s="13"/>
      <c r="C694" s="13"/>
      <c r="D694" s="13"/>
      <c r="E694" s="463" t="s">
        <v>312</v>
      </c>
      <c r="F694" s="207" t="s">
        <v>271</v>
      </c>
      <c r="G694" s="825"/>
      <c r="H694" s="209">
        <v>1</v>
      </c>
      <c r="I694" s="238"/>
      <c r="J694" s="209"/>
      <c r="K694" s="924" t="s">
        <v>149</v>
      </c>
      <c r="L694" s="1073" t="s">
        <v>871</v>
      </c>
      <c r="M694" s="947" t="s">
        <v>871</v>
      </c>
    </row>
    <row r="695" spans="1:13" ht="25.5" customHeight="1">
      <c r="A695" s="62"/>
      <c r="B695" s="13"/>
      <c r="C695" s="13"/>
      <c r="D695" s="13"/>
      <c r="E695" s="1151" t="s">
        <v>658</v>
      </c>
      <c r="F695" s="1151"/>
      <c r="G695" s="1151"/>
      <c r="H695" s="1151"/>
      <c r="I695" s="1151"/>
      <c r="J695" s="1151"/>
      <c r="K695" s="1151"/>
      <c r="L695" s="1072"/>
    </row>
    <row r="696" spans="1:13" ht="25.5" customHeight="1">
      <c r="A696" s="13"/>
      <c r="B696" s="13"/>
      <c r="C696" s="13"/>
      <c r="D696" s="13"/>
      <c r="E696" s="1182" t="s">
        <v>873</v>
      </c>
      <c r="F696" s="1182"/>
      <c r="G696" s="1182"/>
      <c r="H696" s="1182"/>
      <c r="I696" s="1182"/>
      <c r="J696" s="1182"/>
      <c r="K696" s="1182"/>
      <c r="L696" s="1072"/>
    </row>
    <row r="697" spans="1:13" ht="25.5" customHeight="1">
      <c r="A697" s="13"/>
      <c r="B697" s="13"/>
      <c r="C697" s="13"/>
      <c r="D697" s="13"/>
      <c r="E697" s="1182" t="s">
        <v>874</v>
      </c>
      <c r="F697" s="1182"/>
      <c r="G697" s="1182"/>
      <c r="H697" s="1182"/>
      <c r="I697" s="1182"/>
      <c r="J697" s="1182"/>
      <c r="K697" s="1182"/>
      <c r="L697" s="1072"/>
    </row>
    <row r="698" spans="1:13">
      <c r="A698" s="13"/>
      <c r="B698" s="13"/>
      <c r="C698" s="13"/>
      <c r="D698" s="13"/>
      <c r="E698" s="29"/>
      <c r="F698" s="35"/>
      <c r="G698" s="811"/>
      <c r="H698" s="39"/>
      <c r="I698" s="813"/>
      <c r="J698" s="39"/>
      <c r="K698" s="922"/>
      <c r="L698" s="1072"/>
    </row>
    <row r="699" spans="1:13">
      <c r="A699" s="21" t="s">
        <v>361</v>
      </c>
      <c r="B699" s="13"/>
      <c r="C699" s="13"/>
      <c r="D699" s="13"/>
      <c r="E699" s="29"/>
      <c r="F699" s="35"/>
      <c r="G699" s="811"/>
      <c r="H699" s="39"/>
      <c r="I699" s="813"/>
      <c r="J699" s="39"/>
      <c r="K699" s="922"/>
      <c r="L699" s="1072"/>
    </row>
    <row r="700" spans="1:13">
      <c r="A700" s="13" t="s">
        <v>362</v>
      </c>
      <c r="B700" s="13"/>
      <c r="C700" s="13"/>
      <c r="D700" s="13"/>
      <c r="E700" s="286" t="s">
        <v>89</v>
      </c>
      <c r="F700" s="207" t="s">
        <v>240</v>
      </c>
      <c r="G700" s="825"/>
      <c r="H700" s="210" t="s">
        <v>654</v>
      </c>
      <c r="I700" s="238"/>
      <c r="J700" s="209">
        <v>1</v>
      </c>
      <c r="K700" s="924" t="s">
        <v>149</v>
      </c>
      <c r="L700" s="1073" t="s">
        <v>871</v>
      </c>
      <c r="M700" s="947" t="s">
        <v>871</v>
      </c>
    </row>
    <row r="701" spans="1:13">
      <c r="A701" s="13" t="s">
        <v>247</v>
      </c>
      <c r="B701" s="13"/>
      <c r="C701" s="13"/>
      <c r="D701" s="13"/>
      <c r="E701" s="286" t="s">
        <v>248</v>
      </c>
      <c r="F701" s="207" t="s">
        <v>237</v>
      </c>
      <c r="G701" s="825"/>
      <c r="H701" s="210" t="s">
        <v>654</v>
      </c>
      <c r="I701" s="238"/>
      <c r="J701" s="209">
        <v>1</v>
      </c>
      <c r="K701" s="924" t="s">
        <v>149</v>
      </c>
      <c r="L701" s="1073" t="s">
        <v>871</v>
      </c>
      <c r="M701" s="947" t="s">
        <v>871</v>
      </c>
    </row>
    <row r="702" spans="1:13">
      <c r="A702" s="13"/>
      <c r="B702" s="13"/>
      <c r="C702" s="13"/>
      <c r="D702" s="13"/>
      <c r="E702" s="202"/>
      <c r="F702" s="256"/>
      <c r="G702" s="826"/>
      <c r="H702" s="249"/>
      <c r="I702" s="568"/>
      <c r="J702" s="249"/>
      <c r="K702" s="866"/>
      <c r="L702" s="1072"/>
    </row>
    <row r="703" spans="1:13">
      <c r="A703" s="21" t="s">
        <v>363</v>
      </c>
      <c r="B703" s="13"/>
      <c r="C703" s="13"/>
      <c r="D703" s="13"/>
      <c r="E703" s="29"/>
      <c r="F703" s="35"/>
      <c r="G703" s="811"/>
      <c r="H703" s="39"/>
      <c r="I703" s="813"/>
      <c r="J703" s="39"/>
      <c r="K703" s="922"/>
      <c r="L703" s="1072"/>
    </row>
    <row r="704" spans="1:13">
      <c r="A704" s="21" t="s">
        <v>364</v>
      </c>
      <c r="B704" s="13"/>
      <c r="C704" s="13"/>
      <c r="D704" s="13"/>
      <c r="E704" s="29"/>
      <c r="F704" s="256"/>
      <c r="G704" s="764"/>
      <c r="H704" s="249"/>
      <c r="I704" s="568"/>
      <c r="J704" s="249"/>
      <c r="K704" s="866"/>
      <c r="L704" s="1072"/>
    </row>
    <row r="705" spans="1:13">
      <c r="A705" s="21" t="s">
        <v>365</v>
      </c>
      <c r="B705" s="13"/>
      <c r="C705" s="13"/>
      <c r="D705" s="13"/>
      <c r="E705" s="29"/>
      <c r="F705" s="35"/>
      <c r="G705" s="811"/>
      <c r="H705" s="39"/>
      <c r="I705" s="813"/>
      <c r="J705" s="39"/>
      <c r="K705" s="922"/>
      <c r="L705" s="1072"/>
    </row>
    <row r="706" spans="1:13">
      <c r="A706" s="54" t="s">
        <v>366</v>
      </c>
      <c r="B706" s="13"/>
      <c r="C706" s="13"/>
      <c r="D706" s="13"/>
      <c r="E706" s="206" t="s">
        <v>367</v>
      </c>
      <c r="F706" s="207" t="s">
        <v>322</v>
      </c>
      <c r="G706" s="817"/>
      <c r="H706" s="209" t="s">
        <v>221</v>
      </c>
      <c r="I706" s="238"/>
      <c r="J706" s="209"/>
      <c r="K706" s="924" t="s">
        <v>149</v>
      </c>
      <c r="L706" s="1073" t="s">
        <v>871</v>
      </c>
      <c r="M706" s="947" t="s">
        <v>871</v>
      </c>
    </row>
    <row r="707" spans="1:13">
      <c r="A707" s="54" t="s">
        <v>368</v>
      </c>
      <c r="B707" s="13"/>
      <c r="C707" s="13"/>
      <c r="D707" s="13"/>
      <c r="E707" s="206" t="s">
        <v>367</v>
      </c>
      <c r="F707" s="207" t="s">
        <v>322</v>
      </c>
      <c r="G707" s="817"/>
      <c r="H707" s="209" t="s">
        <v>221</v>
      </c>
      <c r="I707" s="238"/>
      <c r="J707" s="209"/>
      <c r="K707" s="924" t="s">
        <v>149</v>
      </c>
      <c r="L707" s="1073" t="s">
        <v>871</v>
      </c>
      <c r="M707" s="947" t="s">
        <v>871</v>
      </c>
    </row>
    <row r="708" spans="1:13">
      <c r="A708" s="54" t="s">
        <v>369</v>
      </c>
      <c r="B708" s="13"/>
      <c r="C708" s="13"/>
      <c r="D708" s="13"/>
      <c r="E708" s="206" t="s">
        <v>367</v>
      </c>
      <c r="F708" s="207" t="s">
        <v>322</v>
      </c>
      <c r="G708" s="817"/>
      <c r="H708" s="209" t="s">
        <v>221</v>
      </c>
      <c r="I708" s="238"/>
      <c r="J708" s="209"/>
      <c r="K708" s="924" t="s">
        <v>149</v>
      </c>
      <c r="L708" s="1073" t="s">
        <v>871</v>
      </c>
      <c r="M708" s="947" t="s">
        <v>871</v>
      </c>
    </row>
    <row r="709" spans="1:13">
      <c r="A709" s="54" t="s">
        <v>370</v>
      </c>
      <c r="B709" s="13"/>
      <c r="C709" s="13"/>
      <c r="D709" s="13"/>
      <c r="E709" s="206" t="s">
        <v>367</v>
      </c>
      <c r="F709" s="207" t="s">
        <v>322</v>
      </c>
      <c r="G709" s="817"/>
      <c r="H709" s="209" t="s">
        <v>221</v>
      </c>
      <c r="I709" s="238"/>
      <c r="J709" s="209"/>
      <c r="K709" s="924" t="s">
        <v>149</v>
      </c>
      <c r="L709" s="1073" t="s">
        <v>871</v>
      </c>
      <c r="M709" s="947" t="s">
        <v>871</v>
      </c>
    </row>
    <row r="710" spans="1:13">
      <c r="A710" s="13"/>
      <c r="B710" s="13"/>
      <c r="C710" s="13"/>
      <c r="D710" s="13"/>
      <c r="E710" s="29"/>
      <c r="F710" s="308" t="s">
        <v>371</v>
      </c>
      <c r="G710" s="821"/>
      <c r="H710" s="270"/>
      <c r="I710" s="822"/>
      <c r="J710" s="270"/>
      <c r="K710" s="925" t="s">
        <v>93</v>
      </c>
      <c r="L710" s="1072"/>
    </row>
    <row r="711" spans="1:13">
      <c r="A711" s="21" t="s">
        <v>372</v>
      </c>
      <c r="B711" s="13"/>
      <c r="C711" s="13"/>
      <c r="D711" s="13"/>
      <c r="E711" s="29"/>
      <c r="F711" s="35"/>
      <c r="G711" s="811"/>
      <c r="H711" s="39"/>
      <c r="I711" s="813" t="s">
        <v>93</v>
      </c>
      <c r="J711" s="39"/>
      <c r="K711" s="922" t="s">
        <v>93</v>
      </c>
      <c r="L711" s="1072"/>
    </row>
    <row r="712" spans="1:13">
      <c r="A712" s="54" t="s">
        <v>366</v>
      </c>
      <c r="B712" s="13"/>
      <c r="C712" s="13"/>
      <c r="D712" s="13"/>
      <c r="E712" s="206" t="s">
        <v>367</v>
      </c>
      <c r="F712" s="207" t="s">
        <v>322</v>
      </c>
      <c r="G712" s="817"/>
      <c r="H712" s="209" t="s">
        <v>221</v>
      </c>
      <c r="I712" s="238"/>
      <c r="J712" s="209"/>
      <c r="K712" s="924" t="s">
        <v>149</v>
      </c>
      <c r="L712" s="1073" t="s">
        <v>871</v>
      </c>
      <c r="M712" s="947" t="s">
        <v>871</v>
      </c>
    </row>
    <row r="713" spans="1:13">
      <c r="A713" s="54" t="s">
        <v>368</v>
      </c>
      <c r="B713" s="13"/>
      <c r="C713" s="13"/>
      <c r="D713" s="13"/>
      <c r="E713" s="206" t="s">
        <v>367</v>
      </c>
      <c r="F713" s="207" t="s">
        <v>322</v>
      </c>
      <c r="G713" s="817"/>
      <c r="H713" s="209" t="s">
        <v>221</v>
      </c>
      <c r="I713" s="238"/>
      <c r="J713" s="209" t="s">
        <v>308</v>
      </c>
      <c r="K713" s="924" t="s">
        <v>149</v>
      </c>
      <c r="L713" s="1073" t="s">
        <v>871</v>
      </c>
      <c r="M713" s="947" t="s">
        <v>871</v>
      </c>
    </row>
    <row r="714" spans="1:13">
      <c r="A714" s="54" t="s">
        <v>369</v>
      </c>
      <c r="B714" s="13"/>
      <c r="C714" s="13"/>
      <c r="D714" s="13"/>
      <c r="E714" s="206" t="s">
        <v>367</v>
      </c>
      <c r="F714" s="207" t="s">
        <v>322</v>
      </c>
      <c r="G714" s="817"/>
      <c r="H714" s="209" t="s">
        <v>289</v>
      </c>
      <c r="I714" s="238"/>
      <c r="J714" s="209" t="s">
        <v>308</v>
      </c>
      <c r="K714" s="924" t="s">
        <v>149</v>
      </c>
      <c r="L714" s="1073" t="s">
        <v>871</v>
      </c>
      <c r="M714" s="947" t="s">
        <v>871</v>
      </c>
    </row>
    <row r="715" spans="1:13">
      <c r="A715" s="54" t="s">
        <v>370</v>
      </c>
      <c r="B715" s="13"/>
      <c r="C715" s="13"/>
      <c r="D715" s="13"/>
      <c r="E715" s="206" t="s">
        <v>367</v>
      </c>
      <c r="F715" s="207" t="s">
        <v>322</v>
      </c>
      <c r="G715" s="817"/>
      <c r="H715" s="209" t="s">
        <v>289</v>
      </c>
      <c r="I715" s="238"/>
      <c r="J715" s="209" t="s">
        <v>308</v>
      </c>
      <c r="K715" s="924" t="s">
        <v>149</v>
      </c>
      <c r="L715" s="1073" t="s">
        <v>871</v>
      </c>
      <c r="M715" s="947" t="s">
        <v>871</v>
      </c>
    </row>
    <row r="716" spans="1:13">
      <c r="A716" s="54" t="s">
        <v>373</v>
      </c>
      <c r="B716" s="13"/>
      <c r="C716" s="13"/>
      <c r="D716" s="13"/>
      <c r="E716" s="206" t="s">
        <v>367</v>
      </c>
      <c r="F716" s="207" t="s">
        <v>322</v>
      </c>
      <c r="G716" s="817"/>
      <c r="H716" s="209" t="s">
        <v>289</v>
      </c>
      <c r="I716" s="238"/>
      <c r="J716" s="209" t="s">
        <v>308</v>
      </c>
      <c r="K716" s="924" t="s">
        <v>149</v>
      </c>
      <c r="L716" s="1073" t="s">
        <v>871</v>
      </c>
      <c r="M716" s="947" t="s">
        <v>871</v>
      </c>
    </row>
    <row r="717" spans="1:13">
      <c r="A717" s="13"/>
      <c r="B717" s="13"/>
      <c r="C717" s="13"/>
      <c r="D717" s="13"/>
      <c r="E717" s="1183" t="s">
        <v>374</v>
      </c>
      <c r="F717" s="1183"/>
      <c r="G717" s="1183"/>
      <c r="H717" s="1183"/>
      <c r="I717" s="1183"/>
      <c r="J717" s="1183"/>
      <c r="K717" s="1183"/>
      <c r="L717" s="1072"/>
    </row>
    <row r="718" spans="1:13">
      <c r="A718" s="13"/>
      <c r="B718" s="13"/>
      <c r="C718" s="13"/>
      <c r="D718" s="13"/>
      <c r="E718" s="1184" t="s">
        <v>375</v>
      </c>
      <c r="F718" s="1184"/>
      <c r="G718" s="1184"/>
      <c r="H718" s="1184"/>
      <c r="I718" s="1184"/>
      <c r="J718" s="1184"/>
      <c r="K718" s="1184"/>
      <c r="L718" s="1072"/>
    </row>
    <row r="719" spans="1:13">
      <c r="A719" s="13"/>
      <c r="B719" s="13"/>
      <c r="C719" s="13"/>
      <c r="D719" s="13"/>
      <c r="E719" s="1184" t="s">
        <v>376</v>
      </c>
      <c r="F719" s="1184"/>
      <c r="G719" s="1184"/>
      <c r="H719" s="1184"/>
      <c r="I719" s="1184"/>
      <c r="J719" s="1184"/>
      <c r="K719" s="1184"/>
      <c r="L719" s="1072"/>
    </row>
    <row r="720" spans="1:13">
      <c r="A720" s="59" t="s">
        <v>377</v>
      </c>
      <c r="B720" s="13"/>
      <c r="C720" s="13"/>
      <c r="D720" s="13"/>
      <c r="E720" s="29"/>
      <c r="F720" s="256"/>
      <c r="G720" s="764"/>
      <c r="H720" s="249"/>
      <c r="I720" s="568"/>
      <c r="J720" s="249"/>
      <c r="K720" s="866"/>
      <c r="L720" s="1072"/>
    </row>
    <row r="721" spans="1:13" ht="43.5" customHeight="1">
      <c r="A721" s="1188" t="s">
        <v>659</v>
      </c>
      <c r="B721" s="1188"/>
      <c r="C721" s="1188"/>
      <c r="D721" s="1188"/>
      <c r="E721" s="1188"/>
      <c r="F721" s="1188"/>
      <c r="G721" s="1188"/>
      <c r="H721" s="1188"/>
      <c r="I721" s="1188"/>
      <c r="J721" s="1188"/>
      <c r="K721" s="1188"/>
      <c r="L721" s="1072"/>
    </row>
    <row r="722" spans="1:13" ht="15" customHeight="1" thickBot="1">
      <c r="A722" s="13"/>
      <c r="B722" s="13"/>
      <c r="C722" s="13"/>
      <c r="D722" s="13"/>
      <c r="E722" s="29"/>
      <c r="F722" s="256"/>
      <c r="G722" s="764"/>
      <c r="H722" s="249"/>
      <c r="I722" s="568"/>
      <c r="J722" s="1103" t="s">
        <v>273</v>
      </c>
      <c r="K722" s="1103"/>
      <c r="L722" s="1243">
        <f>SUM(M617:M716)</f>
        <v>0</v>
      </c>
      <c r="M722" s="1243"/>
    </row>
    <row r="723" spans="1:13" ht="15" customHeight="1">
      <c r="A723" s="13"/>
      <c r="B723" s="13"/>
      <c r="C723" s="13"/>
      <c r="D723" s="13"/>
      <c r="E723" s="29"/>
      <c r="F723" s="256"/>
      <c r="G723" s="764"/>
      <c r="H723" s="249"/>
      <c r="I723" s="568"/>
      <c r="J723" s="1013"/>
      <c r="K723" s="1013"/>
      <c r="L723" s="1075"/>
      <c r="M723" s="1001"/>
    </row>
    <row r="724" spans="1:13">
      <c r="A724" s="21" t="s">
        <v>1253</v>
      </c>
      <c r="B724" s="13"/>
      <c r="C724" s="13"/>
      <c r="D724" s="13"/>
      <c r="E724" s="202"/>
      <c r="F724" s="256"/>
      <c r="G724" s="826"/>
      <c r="H724" s="249"/>
      <c r="I724" s="568"/>
      <c r="J724" s="250"/>
      <c r="K724" s="866"/>
      <c r="L724" s="1072"/>
    </row>
    <row r="725" spans="1:13">
      <c r="A725" s="21" t="s">
        <v>379</v>
      </c>
      <c r="B725" s="13"/>
      <c r="C725" s="13"/>
      <c r="D725" s="13"/>
      <c r="E725" s="202"/>
      <c r="F725" s="256"/>
      <c r="G725" s="826"/>
      <c r="H725" s="249"/>
      <c r="I725" s="568"/>
      <c r="J725" s="250"/>
      <c r="K725" s="866"/>
      <c r="L725" s="1072"/>
    </row>
    <row r="726" spans="1:13">
      <c r="A726" s="21" t="s">
        <v>380</v>
      </c>
      <c r="B726" s="13"/>
      <c r="C726" s="13"/>
      <c r="D726" s="13"/>
      <c r="E726" s="202"/>
      <c r="F726" s="256"/>
      <c r="G726" s="826"/>
      <c r="H726" s="249"/>
      <c r="I726" s="568"/>
      <c r="J726" s="250"/>
      <c r="K726" s="866"/>
      <c r="L726" s="1072"/>
    </row>
    <row r="727" spans="1:13" ht="27.75" customHeight="1">
      <c r="A727" s="1188" t="s">
        <v>698</v>
      </c>
      <c r="B727" s="1188"/>
      <c r="C727" s="1188"/>
      <c r="D727" s="1256"/>
      <c r="E727" s="286" t="s">
        <v>381</v>
      </c>
      <c r="F727" s="601" t="s">
        <v>148</v>
      </c>
      <c r="G727" s="842">
        <v>1402</v>
      </c>
      <c r="H727" s="1105" t="s">
        <v>646</v>
      </c>
      <c r="I727" s="1106"/>
      <c r="J727" s="602" t="s">
        <v>382</v>
      </c>
      <c r="K727" s="927">
        <v>28</v>
      </c>
      <c r="L727" s="998"/>
      <c r="M727" s="945">
        <f>+K727*L727</f>
        <v>0</v>
      </c>
    </row>
    <row r="728" spans="1:13">
      <c r="A728" s="13" t="s">
        <v>383</v>
      </c>
      <c r="B728" s="13"/>
      <c r="C728" s="13"/>
      <c r="D728" s="13"/>
      <c r="E728" s="206"/>
      <c r="F728" s="302" t="s">
        <v>148</v>
      </c>
      <c r="G728" s="842">
        <v>1402</v>
      </c>
      <c r="H728" s="1107" t="s">
        <v>646</v>
      </c>
      <c r="I728" s="1108"/>
      <c r="J728" s="603" t="s">
        <v>382</v>
      </c>
      <c r="K728" s="927">
        <v>28</v>
      </c>
      <c r="L728" s="998"/>
      <c r="M728" s="945">
        <f>+K728*L728</f>
        <v>0</v>
      </c>
    </row>
    <row r="729" spans="1:13" ht="24.75" customHeight="1">
      <c r="A729" s="1246" t="s">
        <v>696</v>
      </c>
      <c r="B729" s="1252"/>
      <c r="C729" s="1252"/>
      <c r="D729" s="1253"/>
      <c r="E729" s="286" t="s">
        <v>381</v>
      </c>
      <c r="F729" s="207" t="s">
        <v>148</v>
      </c>
      <c r="G729" s="842">
        <v>1402</v>
      </c>
      <c r="H729" s="1105" t="s">
        <v>646</v>
      </c>
      <c r="I729" s="1106"/>
      <c r="J729" s="282" t="s">
        <v>382</v>
      </c>
      <c r="K729" s="927">
        <v>28</v>
      </c>
      <c r="L729" s="998"/>
      <c r="M729" s="945">
        <f>+K729*L729</f>
        <v>0</v>
      </c>
    </row>
    <row r="730" spans="1:13" ht="25.5" customHeight="1">
      <c r="A730" s="1188" t="s">
        <v>697</v>
      </c>
      <c r="B730" s="1188"/>
      <c r="C730" s="1188"/>
      <c r="D730" s="1256"/>
      <c r="E730" s="286"/>
      <c r="F730" s="207" t="s">
        <v>384</v>
      </c>
      <c r="G730" s="838"/>
      <c r="H730" s="1105" t="s">
        <v>646</v>
      </c>
      <c r="I730" s="1106"/>
      <c r="J730" s="282" t="s">
        <v>385</v>
      </c>
      <c r="K730" s="927" t="s">
        <v>149</v>
      </c>
      <c r="L730" s="1073" t="s">
        <v>871</v>
      </c>
      <c r="M730" s="947" t="s">
        <v>871</v>
      </c>
    </row>
    <row r="731" spans="1:13">
      <c r="A731" s="13" t="s">
        <v>652</v>
      </c>
      <c r="B731" s="30"/>
      <c r="C731" s="13"/>
      <c r="D731" s="13"/>
      <c r="E731" s="202"/>
      <c r="F731" s="38"/>
      <c r="G731" s="764"/>
      <c r="H731" s="38"/>
      <c r="I731" s="568"/>
      <c r="J731" s="38"/>
      <c r="K731" s="926"/>
      <c r="L731" s="1072"/>
    </row>
    <row r="732" spans="1:13">
      <c r="A732" s="21" t="s">
        <v>386</v>
      </c>
      <c r="B732" s="13"/>
      <c r="C732" s="13"/>
      <c r="D732" s="13"/>
      <c r="E732" s="202"/>
      <c r="F732" s="36"/>
      <c r="G732" s="811"/>
      <c r="H732" s="36"/>
      <c r="I732" s="813"/>
      <c r="J732" s="36"/>
      <c r="K732" s="922"/>
      <c r="L732" s="1072"/>
    </row>
    <row r="733" spans="1:13">
      <c r="A733" s="13" t="s">
        <v>387</v>
      </c>
      <c r="B733" s="13"/>
      <c r="C733" s="13"/>
      <c r="D733" s="13"/>
      <c r="E733" s="206" t="s">
        <v>388</v>
      </c>
      <c r="F733" s="206" t="s">
        <v>831</v>
      </c>
      <c r="G733" s="846"/>
      <c r="H733" s="605">
        <v>150</v>
      </c>
      <c r="I733" s="847"/>
      <c r="J733" s="605">
        <v>450</v>
      </c>
      <c r="K733" s="924" t="s">
        <v>149</v>
      </c>
      <c r="L733" s="1073" t="s">
        <v>871</v>
      </c>
      <c r="M733" s="947" t="s">
        <v>871</v>
      </c>
    </row>
    <row r="734" spans="1:13">
      <c r="A734" s="61"/>
      <c r="B734" s="13"/>
      <c r="C734" s="13"/>
      <c r="D734" s="13"/>
      <c r="E734" s="468" t="s">
        <v>660</v>
      </c>
      <c r="G734" s="821"/>
      <c r="H734" s="468"/>
      <c r="I734" s="822"/>
      <c r="J734" s="468"/>
      <c r="K734" s="925"/>
      <c r="L734" s="1072"/>
    </row>
    <row r="735" spans="1:13">
      <c r="A735" s="61"/>
      <c r="B735" s="13"/>
      <c r="C735" s="13"/>
      <c r="D735" s="13"/>
      <c r="E735" s="202"/>
      <c r="F735" s="36" t="s">
        <v>652</v>
      </c>
      <c r="G735" s="811"/>
      <c r="H735" s="36"/>
      <c r="I735" s="813"/>
      <c r="J735" s="36"/>
      <c r="K735" s="922"/>
      <c r="L735" s="1072"/>
    </row>
    <row r="736" spans="1:13">
      <c r="A736" s="21" t="s">
        <v>389</v>
      </c>
      <c r="B736" s="13"/>
      <c r="C736" s="13"/>
      <c r="D736" s="13"/>
      <c r="E736" s="202"/>
      <c r="F736" s="38"/>
      <c r="G736" s="764"/>
      <c r="H736" s="38"/>
      <c r="I736" s="568"/>
      <c r="J736" s="38"/>
      <c r="K736" s="866"/>
      <c r="L736" s="1072"/>
    </row>
    <row r="737" spans="1:13">
      <c r="A737" s="62"/>
      <c r="B737" s="13"/>
      <c r="C737" s="13"/>
      <c r="D737" s="13"/>
      <c r="E737" s="202"/>
      <c r="F737" s="195"/>
      <c r="H737" s="195"/>
      <c r="I737" s="827"/>
      <c r="J737" s="195"/>
      <c r="L737" s="1072"/>
    </row>
    <row r="738" spans="1:13">
      <c r="A738" s="13" t="s">
        <v>390</v>
      </c>
      <c r="B738" s="13"/>
      <c r="C738" s="13"/>
      <c r="D738" s="13"/>
      <c r="E738" s="206" t="s">
        <v>391</v>
      </c>
      <c r="F738" s="291" t="s">
        <v>148</v>
      </c>
      <c r="G738" s="834">
        <v>11.13</v>
      </c>
      <c r="H738" s="1107" t="s">
        <v>646</v>
      </c>
      <c r="I738" s="1108"/>
      <c r="J738" s="291">
        <v>40</v>
      </c>
      <c r="K738" s="924">
        <v>1</v>
      </c>
      <c r="L738" s="998"/>
      <c r="M738" s="945">
        <f>+K738*L738</f>
        <v>0</v>
      </c>
    </row>
    <row r="739" spans="1:13">
      <c r="A739" s="62" t="s">
        <v>686</v>
      </c>
      <c r="B739" s="13"/>
      <c r="C739" s="13"/>
      <c r="D739" s="13"/>
      <c r="E739" s="206"/>
      <c r="F739" s="291" t="s">
        <v>148</v>
      </c>
      <c r="G739" s="834">
        <v>11.13</v>
      </c>
      <c r="H739" s="1107" t="s">
        <v>646</v>
      </c>
      <c r="I739" s="1108"/>
      <c r="J739" s="291">
        <v>40</v>
      </c>
      <c r="K739" s="924">
        <v>1</v>
      </c>
      <c r="L739" s="998"/>
      <c r="M739" s="945">
        <f>+K739*L739</f>
        <v>0</v>
      </c>
    </row>
    <row r="740" spans="1:13" ht="27" customHeight="1">
      <c r="A740" s="1257" t="s">
        <v>696</v>
      </c>
      <c r="B740" s="1254"/>
      <c r="C740" s="1254"/>
      <c r="D740" s="1255"/>
      <c r="E740" s="286" t="s">
        <v>392</v>
      </c>
      <c r="F740" s="207" t="s">
        <v>148</v>
      </c>
      <c r="G740" s="834">
        <v>11.13</v>
      </c>
      <c r="H740" s="1105" t="s">
        <v>646</v>
      </c>
      <c r="I740" s="1106"/>
      <c r="J740" s="207">
        <v>40</v>
      </c>
      <c r="K740" s="927">
        <v>1</v>
      </c>
      <c r="L740" s="998"/>
      <c r="M740" s="945">
        <f>+K740*L740</f>
        <v>0</v>
      </c>
    </row>
    <row r="741" spans="1:13">
      <c r="A741" s="63"/>
      <c r="B741" s="13"/>
      <c r="C741" s="13"/>
      <c r="D741" s="13"/>
      <c r="E741" s="202"/>
      <c r="F741" s="38"/>
      <c r="G741" s="764"/>
      <c r="H741" s="38"/>
      <c r="I741" s="568"/>
      <c r="J741" s="38"/>
      <c r="K741" s="932"/>
      <c r="L741" s="1072"/>
    </row>
    <row r="742" spans="1:13">
      <c r="A742" s="21" t="s">
        <v>393</v>
      </c>
      <c r="B742" s="13"/>
      <c r="C742" s="13"/>
      <c r="D742" s="13"/>
      <c r="E742" s="202"/>
      <c r="F742" s="38"/>
      <c r="G742" s="764"/>
      <c r="H742" s="38"/>
      <c r="I742" s="568"/>
      <c r="J742" s="38"/>
      <c r="K742" s="866"/>
      <c r="L742" s="1072"/>
    </row>
    <row r="743" spans="1:13">
      <c r="A743" s="21" t="s">
        <v>394</v>
      </c>
      <c r="B743" s="13"/>
      <c r="C743" s="13"/>
      <c r="D743" s="13"/>
      <c r="E743" s="202"/>
      <c r="F743" s="195"/>
      <c r="H743" s="195"/>
      <c r="I743" s="827"/>
      <c r="J743" s="195"/>
      <c r="K743" s="922"/>
      <c r="L743" s="1072"/>
    </row>
    <row r="744" spans="1:13">
      <c r="B744" s="13"/>
      <c r="C744" s="13"/>
      <c r="D744" s="13"/>
      <c r="E744" s="202"/>
      <c r="F744" s="38"/>
      <c r="G744" s="764"/>
      <c r="H744" s="38"/>
      <c r="I744" s="568"/>
      <c r="J744" s="249"/>
      <c r="K744" s="926"/>
      <c r="L744" s="1072"/>
    </row>
    <row r="745" spans="1:13" ht="27.75" customHeight="1">
      <c r="A745" s="1188" t="s">
        <v>695</v>
      </c>
      <c r="B745" s="1188"/>
      <c r="C745" s="1188"/>
      <c r="D745" s="1256"/>
      <c r="E745" s="286" t="s">
        <v>395</v>
      </c>
      <c r="F745" s="435" t="s">
        <v>396</v>
      </c>
      <c r="G745" s="838"/>
      <c r="H745" s="1105" t="s">
        <v>646</v>
      </c>
      <c r="I745" s="1106"/>
      <c r="J745" s="496">
        <v>1</v>
      </c>
      <c r="K745" s="927" t="s">
        <v>149</v>
      </c>
      <c r="L745" s="1073" t="s">
        <v>871</v>
      </c>
      <c r="M745" s="947" t="s">
        <v>871</v>
      </c>
    </row>
    <row r="746" spans="1:13">
      <c r="A746" s="13" t="s">
        <v>398</v>
      </c>
      <c r="B746" s="523"/>
      <c r="C746" s="13"/>
      <c r="D746" s="13"/>
      <c r="E746" s="206" t="s">
        <v>399</v>
      </c>
      <c r="F746" s="566" t="s">
        <v>271</v>
      </c>
      <c r="G746" s="834"/>
      <c r="H746" s="1107" t="s">
        <v>646</v>
      </c>
      <c r="I746" s="1108"/>
      <c r="J746" s="493">
        <v>1</v>
      </c>
      <c r="K746" s="927" t="s">
        <v>149</v>
      </c>
      <c r="L746" s="1073" t="s">
        <v>871</v>
      </c>
      <c r="M746" s="947" t="s">
        <v>871</v>
      </c>
    </row>
    <row r="747" spans="1:13">
      <c r="A747" s="13" t="s">
        <v>850</v>
      </c>
      <c r="B747" s="13"/>
      <c r="C747" s="13"/>
      <c r="D747" s="13"/>
      <c r="E747" s="206" t="s">
        <v>400</v>
      </c>
      <c r="F747" s="566" t="s">
        <v>271</v>
      </c>
      <c r="G747" s="834"/>
      <c r="H747" s="1107" t="s">
        <v>646</v>
      </c>
      <c r="I747" s="1108"/>
      <c r="J747" s="493">
        <v>1</v>
      </c>
      <c r="K747" s="927" t="s">
        <v>149</v>
      </c>
      <c r="L747" s="1073" t="s">
        <v>871</v>
      </c>
      <c r="M747" s="947" t="s">
        <v>871</v>
      </c>
    </row>
    <row r="748" spans="1:13">
      <c r="A748" s="13" t="s">
        <v>851</v>
      </c>
      <c r="B748" s="13"/>
      <c r="C748" s="13"/>
      <c r="D748" s="13"/>
      <c r="E748" s="210" t="s">
        <v>654</v>
      </c>
      <c r="F748" s="566" t="s">
        <v>271</v>
      </c>
      <c r="G748" s="834"/>
      <c r="H748" s="1107" t="s">
        <v>646</v>
      </c>
      <c r="I748" s="1108"/>
      <c r="J748" s="493">
        <v>1</v>
      </c>
      <c r="K748" s="927" t="s">
        <v>149</v>
      </c>
      <c r="L748" s="1073" t="s">
        <v>871</v>
      </c>
      <c r="M748" s="947" t="s">
        <v>871</v>
      </c>
    </row>
    <row r="749" spans="1:13">
      <c r="A749" s="524"/>
      <c r="B749" s="13"/>
      <c r="C749" s="13"/>
      <c r="D749" s="13"/>
      <c r="E749" s="202"/>
      <c r="F749" s="36"/>
      <c r="G749" s="811"/>
      <c r="H749" s="39"/>
      <c r="I749" s="568"/>
      <c r="J749" s="608"/>
      <c r="K749" s="929"/>
      <c r="L749" s="1072"/>
    </row>
    <row r="750" spans="1:13">
      <c r="A750" s="21" t="s">
        <v>401</v>
      </c>
      <c r="B750" s="13"/>
      <c r="C750" s="13"/>
      <c r="D750" s="13"/>
      <c r="E750" s="202"/>
      <c r="F750" s="193"/>
      <c r="G750" s="811"/>
      <c r="H750" s="544"/>
      <c r="I750" s="813"/>
      <c r="J750" s="249"/>
      <c r="K750" s="866"/>
      <c r="L750" s="1072"/>
    </row>
    <row r="751" spans="1:13">
      <c r="A751" s="21" t="s">
        <v>402</v>
      </c>
      <c r="B751" s="30"/>
      <c r="C751" s="13"/>
      <c r="D751" s="13"/>
      <c r="E751" s="202"/>
      <c r="F751" s="193"/>
      <c r="G751" s="811"/>
      <c r="H751" s="544"/>
      <c r="I751" s="813"/>
      <c r="J751" s="249"/>
      <c r="K751" s="866"/>
      <c r="L751" s="1072"/>
    </row>
    <row r="752" spans="1:13">
      <c r="A752" s="13" t="s">
        <v>403</v>
      </c>
      <c r="B752" s="13"/>
      <c r="C752" s="13"/>
      <c r="D752" s="13"/>
      <c r="E752" s="210" t="s">
        <v>654</v>
      </c>
      <c r="F752" s="605" t="s">
        <v>404</v>
      </c>
      <c r="G752" s="834"/>
      <c r="H752" s="1107" t="s">
        <v>646</v>
      </c>
      <c r="I752" s="1108"/>
      <c r="J752" s="609" t="s">
        <v>405</v>
      </c>
      <c r="K752" s="924" t="s">
        <v>149</v>
      </c>
      <c r="L752" s="1073" t="s">
        <v>871</v>
      </c>
      <c r="M752" s="947" t="s">
        <v>871</v>
      </c>
    </row>
    <row r="753" spans="1:13" ht="15.6">
      <c r="A753" s="13" t="s">
        <v>1110</v>
      </c>
      <c r="B753" s="13"/>
      <c r="C753" s="13"/>
      <c r="D753" s="13"/>
      <c r="E753" s="210" t="s">
        <v>654</v>
      </c>
      <c r="F753" s="302" t="s">
        <v>404</v>
      </c>
      <c r="G753" s="834"/>
      <c r="H753" s="1107" t="s">
        <v>646</v>
      </c>
      <c r="I753" s="1108"/>
      <c r="J753" s="610" t="s">
        <v>405</v>
      </c>
      <c r="K753" s="924" t="s">
        <v>149</v>
      </c>
      <c r="L753" s="1073" t="s">
        <v>871</v>
      </c>
      <c r="M753" s="947" t="s">
        <v>871</v>
      </c>
    </row>
    <row r="754" spans="1:13">
      <c r="A754" s="61"/>
      <c r="B754" s="13"/>
      <c r="C754" s="13"/>
      <c r="D754" s="13"/>
      <c r="E754" s="202"/>
      <c r="F754" s="38"/>
      <c r="G754" s="764"/>
      <c r="H754" s="38"/>
      <c r="I754" s="568"/>
      <c r="J754" s="611"/>
      <c r="K754" s="929"/>
      <c r="L754" s="1072"/>
    </row>
    <row r="755" spans="1:13">
      <c r="A755" s="21" t="s">
        <v>406</v>
      </c>
      <c r="B755" s="13"/>
      <c r="C755" s="13"/>
      <c r="D755" s="13"/>
      <c r="E755" s="202"/>
      <c r="F755" s="38"/>
      <c r="G755" s="764"/>
      <c r="H755" s="38"/>
      <c r="I755" s="568"/>
      <c r="J755" s="611"/>
      <c r="K755" s="929"/>
      <c r="L755" s="1072"/>
    </row>
    <row r="756" spans="1:13">
      <c r="A756" s="13" t="s">
        <v>403</v>
      </c>
      <c r="B756" s="13"/>
      <c r="C756" s="13"/>
      <c r="D756" s="13"/>
      <c r="E756" s="210" t="s">
        <v>654</v>
      </c>
      <c r="F756" s="302" t="s">
        <v>404</v>
      </c>
      <c r="G756" s="834"/>
      <c r="H756" s="1107" t="s">
        <v>646</v>
      </c>
      <c r="I756" s="1108"/>
      <c r="J756" s="609" t="s">
        <v>405</v>
      </c>
      <c r="K756" s="924" t="s">
        <v>149</v>
      </c>
      <c r="L756" s="1073" t="s">
        <v>871</v>
      </c>
      <c r="M756" s="947" t="s">
        <v>871</v>
      </c>
    </row>
    <row r="757" spans="1:13" ht="15.6">
      <c r="A757" s="13" t="s">
        <v>1111</v>
      </c>
      <c r="B757" s="13"/>
      <c r="C757" s="13"/>
      <c r="D757" s="13"/>
      <c r="E757" s="210" t="s">
        <v>654</v>
      </c>
      <c r="F757" s="302" t="s">
        <v>404</v>
      </c>
      <c r="G757" s="834"/>
      <c r="H757" s="1107" t="s">
        <v>646</v>
      </c>
      <c r="I757" s="1108"/>
      <c r="J757" s="610" t="s">
        <v>405</v>
      </c>
      <c r="K757" s="924" t="s">
        <v>149</v>
      </c>
      <c r="L757" s="1073" t="s">
        <v>871</v>
      </c>
      <c r="M757" s="947" t="s">
        <v>871</v>
      </c>
    </row>
    <row r="758" spans="1:13">
      <c r="A758" s="61"/>
      <c r="B758" s="13"/>
      <c r="C758" s="13"/>
      <c r="D758" s="13"/>
      <c r="E758" s="202"/>
      <c r="F758" s="38"/>
      <c r="G758" s="764"/>
      <c r="H758" s="38"/>
      <c r="I758" s="568"/>
      <c r="J758" s="611"/>
      <c r="K758" s="929"/>
      <c r="L758" s="1072"/>
    </row>
    <row r="759" spans="1:13">
      <c r="A759" s="21" t="s">
        <v>407</v>
      </c>
      <c r="B759" s="13"/>
      <c r="C759" s="13"/>
      <c r="D759" s="13"/>
      <c r="E759" s="202"/>
      <c r="F759" s="38"/>
      <c r="G759" s="764"/>
      <c r="H759" s="38"/>
      <c r="I759" s="568"/>
      <c r="J759" s="611"/>
      <c r="K759" s="929"/>
      <c r="L759" s="1072"/>
    </row>
    <row r="760" spans="1:13">
      <c r="A760" s="13" t="s">
        <v>403</v>
      </c>
      <c r="B760" s="13"/>
      <c r="C760" s="13"/>
      <c r="D760" s="13"/>
      <c r="E760" s="210" t="s">
        <v>654</v>
      </c>
      <c r="F760" s="605" t="s">
        <v>404</v>
      </c>
      <c r="G760" s="834"/>
      <c r="H760" s="1107" t="s">
        <v>646</v>
      </c>
      <c r="I760" s="1108"/>
      <c r="J760" s="609" t="s">
        <v>405</v>
      </c>
      <c r="K760" s="924" t="s">
        <v>149</v>
      </c>
      <c r="L760" s="1073" t="s">
        <v>871</v>
      </c>
      <c r="M760" s="947" t="s">
        <v>871</v>
      </c>
    </row>
    <row r="761" spans="1:13" ht="15.6">
      <c r="A761" s="13" t="s">
        <v>1110</v>
      </c>
      <c r="B761" s="13"/>
      <c r="C761" s="13"/>
      <c r="D761" s="13"/>
      <c r="E761" s="210" t="s">
        <v>654</v>
      </c>
      <c r="F761" s="302" t="s">
        <v>404</v>
      </c>
      <c r="G761" s="834"/>
      <c r="H761" s="1107" t="s">
        <v>646</v>
      </c>
      <c r="I761" s="1108"/>
      <c r="J761" s="610" t="s">
        <v>405</v>
      </c>
      <c r="K761" s="924" t="s">
        <v>149</v>
      </c>
      <c r="L761" s="1073" t="s">
        <v>871</v>
      </c>
      <c r="M761" s="947" t="s">
        <v>871</v>
      </c>
    </row>
    <row r="762" spans="1:13">
      <c r="A762" s="61"/>
      <c r="B762" s="13"/>
      <c r="C762" s="13"/>
      <c r="D762" s="13"/>
      <c r="E762" s="202"/>
      <c r="F762" s="38"/>
      <c r="G762" s="826"/>
      <c r="H762" s="491"/>
      <c r="I762" s="568"/>
      <c r="J762" s="612"/>
      <c r="K762" s="926"/>
      <c r="L762" s="1072"/>
    </row>
    <row r="763" spans="1:13">
      <c r="A763" s="21" t="s">
        <v>408</v>
      </c>
      <c r="B763" s="13"/>
      <c r="C763" s="13"/>
      <c r="D763" s="13"/>
      <c r="E763" s="202"/>
      <c r="F763" s="613"/>
      <c r="G763" s="849"/>
      <c r="H763" s="613"/>
      <c r="I763" s="824"/>
      <c r="J763" s="492"/>
      <c r="K763" s="866"/>
      <c r="L763" s="1072"/>
    </row>
    <row r="764" spans="1:13">
      <c r="A764" s="13" t="s">
        <v>403</v>
      </c>
      <c r="B764" s="13"/>
      <c r="C764" s="13"/>
      <c r="D764" s="13"/>
      <c r="E764" s="210" t="s">
        <v>654</v>
      </c>
      <c r="F764" s="302" t="s">
        <v>404</v>
      </c>
      <c r="G764" s="834"/>
      <c r="H764" s="1107" t="s">
        <v>646</v>
      </c>
      <c r="I764" s="1108"/>
      <c r="J764" s="609" t="s">
        <v>405</v>
      </c>
      <c r="K764" s="924" t="s">
        <v>149</v>
      </c>
      <c r="L764" s="1073" t="s">
        <v>871</v>
      </c>
      <c r="M764" s="947" t="s">
        <v>871</v>
      </c>
    </row>
    <row r="765" spans="1:13">
      <c r="A765" s="13" t="s">
        <v>409</v>
      </c>
      <c r="B765" s="13"/>
      <c r="C765" s="13"/>
      <c r="D765" s="13"/>
      <c r="E765" s="210" t="s">
        <v>654</v>
      </c>
      <c r="F765" s="302" t="s">
        <v>404</v>
      </c>
      <c r="G765" s="834"/>
      <c r="H765" s="1107" t="s">
        <v>646</v>
      </c>
      <c r="I765" s="1108"/>
      <c r="J765" s="610" t="s">
        <v>405</v>
      </c>
      <c r="K765" s="924" t="s">
        <v>149</v>
      </c>
      <c r="L765" s="1073" t="s">
        <v>871</v>
      </c>
      <c r="M765" s="947" t="s">
        <v>871</v>
      </c>
    </row>
    <row r="766" spans="1:13" ht="15.6">
      <c r="A766" s="13" t="s">
        <v>1112</v>
      </c>
      <c r="B766" s="13"/>
      <c r="C766" s="13"/>
      <c r="D766" s="13"/>
      <c r="E766" s="210" t="s">
        <v>654</v>
      </c>
      <c r="F766" s="302" t="s">
        <v>404</v>
      </c>
      <c r="G766" s="834"/>
      <c r="H766" s="1107" t="s">
        <v>646</v>
      </c>
      <c r="I766" s="1108"/>
      <c r="J766" s="610" t="s">
        <v>405</v>
      </c>
      <c r="K766" s="924" t="s">
        <v>149</v>
      </c>
      <c r="L766" s="1073" t="s">
        <v>871</v>
      </c>
      <c r="M766" s="947" t="s">
        <v>871</v>
      </c>
    </row>
    <row r="767" spans="1:13">
      <c r="A767" s="61"/>
      <c r="B767" s="13"/>
      <c r="C767" s="13"/>
      <c r="D767" s="13"/>
      <c r="E767" s="202"/>
      <c r="F767" s="38"/>
      <c r="G767" s="826"/>
      <c r="H767" s="491"/>
      <c r="I767" s="568"/>
      <c r="J767" s="612"/>
      <c r="K767" s="926"/>
      <c r="L767" s="1072"/>
    </row>
    <row r="768" spans="1:13">
      <c r="A768" s="21" t="s">
        <v>410</v>
      </c>
      <c r="B768" s="13"/>
      <c r="C768" s="13"/>
      <c r="D768" s="13"/>
      <c r="E768" s="202"/>
      <c r="F768" s="38"/>
      <c r="G768" s="764"/>
      <c r="H768" s="615"/>
      <c r="I768" s="568"/>
      <c r="J768" s="249"/>
      <c r="K768" s="926"/>
      <c r="L768" s="1072"/>
    </row>
    <row r="769" spans="1:13">
      <c r="A769" s="13" t="s">
        <v>403</v>
      </c>
      <c r="B769" s="13"/>
      <c r="C769" s="13"/>
      <c r="D769" s="13"/>
      <c r="E769" s="210" t="s">
        <v>654</v>
      </c>
      <c r="F769" s="302" t="s">
        <v>404</v>
      </c>
      <c r="G769" s="834"/>
      <c r="H769" s="1107" t="s">
        <v>646</v>
      </c>
      <c r="I769" s="1108"/>
      <c r="J769" s="609" t="s">
        <v>405</v>
      </c>
      <c r="K769" s="924" t="s">
        <v>149</v>
      </c>
      <c r="L769" s="1073" t="s">
        <v>871</v>
      </c>
      <c r="M769" s="947" t="s">
        <v>871</v>
      </c>
    </row>
    <row r="770" spans="1:13" ht="15.6">
      <c r="A770" s="13" t="s">
        <v>1113</v>
      </c>
      <c r="B770" s="13"/>
      <c r="C770" s="13"/>
      <c r="D770" s="13"/>
      <c r="E770" s="210" t="s">
        <v>654</v>
      </c>
      <c r="F770" s="302" t="s">
        <v>404</v>
      </c>
      <c r="G770" s="834"/>
      <c r="H770" s="1107" t="s">
        <v>646</v>
      </c>
      <c r="I770" s="1108"/>
      <c r="J770" s="610" t="s">
        <v>405</v>
      </c>
      <c r="K770" s="924" t="s">
        <v>149</v>
      </c>
      <c r="L770" s="1073" t="s">
        <v>871</v>
      </c>
      <c r="M770" s="947" t="s">
        <v>871</v>
      </c>
    </row>
    <row r="771" spans="1:13">
      <c r="A771" s="61"/>
      <c r="B771" s="13"/>
      <c r="C771" s="13"/>
      <c r="D771" s="13"/>
      <c r="E771" s="491"/>
      <c r="F771" s="38"/>
      <c r="G771" s="826"/>
      <c r="H771" s="491"/>
      <c r="I771" s="568"/>
      <c r="J771" s="616"/>
      <c r="K771" s="926"/>
      <c r="L771" s="1072"/>
    </row>
    <row r="772" spans="1:13">
      <c r="A772" s="21" t="s">
        <v>411</v>
      </c>
      <c r="B772" s="13"/>
      <c r="C772" s="13"/>
      <c r="D772" s="13"/>
      <c r="E772" s="491"/>
      <c r="F772" s="38"/>
      <c r="G772" s="764"/>
      <c r="H772" s="38"/>
      <c r="I772" s="568"/>
      <c r="J772" s="38"/>
      <c r="K772" s="866"/>
      <c r="L772" s="1072"/>
    </row>
    <row r="773" spans="1:13">
      <c r="A773" s="13" t="s">
        <v>412</v>
      </c>
      <c r="B773" s="13"/>
      <c r="C773" s="13"/>
      <c r="D773" s="13"/>
      <c r="E773" s="210" t="s">
        <v>654</v>
      </c>
      <c r="F773" s="302" t="s">
        <v>404</v>
      </c>
      <c r="G773" s="834"/>
      <c r="H773" s="1107" t="s">
        <v>646</v>
      </c>
      <c r="I773" s="1108"/>
      <c r="J773" s="603" t="s">
        <v>413</v>
      </c>
      <c r="K773" s="924" t="s">
        <v>149</v>
      </c>
      <c r="L773" s="1073" t="s">
        <v>871</v>
      </c>
      <c r="M773" s="947" t="s">
        <v>871</v>
      </c>
    </row>
    <row r="774" spans="1:13" ht="27.75" customHeight="1">
      <c r="A774" s="1246" t="s">
        <v>852</v>
      </c>
      <c r="B774" s="1246"/>
      <c r="C774" s="1246"/>
      <c r="D774" s="1247"/>
      <c r="E774" s="206" t="s">
        <v>414</v>
      </c>
      <c r="F774" s="302" t="s">
        <v>404</v>
      </c>
      <c r="G774" s="834"/>
      <c r="H774" s="1107" t="s">
        <v>646</v>
      </c>
      <c r="I774" s="1108"/>
      <c r="J774" s="603" t="s">
        <v>413</v>
      </c>
      <c r="K774" s="924" t="s">
        <v>149</v>
      </c>
      <c r="L774" s="1073" t="s">
        <v>871</v>
      </c>
      <c r="M774" s="947" t="s">
        <v>871</v>
      </c>
    </row>
    <row r="775" spans="1:13">
      <c r="A775" s="61"/>
      <c r="B775" s="13"/>
      <c r="C775" s="13"/>
      <c r="D775" s="13"/>
      <c r="E775" s="202"/>
      <c r="F775" s="38"/>
      <c r="G775" s="826"/>
      <c r="H775" s="491"/>
      <c r="I775" s="568"/>
      <c r="J775" s="249"/>
      <c r="K775" s="926"/>
      <c r="L775" s="1072"/>
    </row>
    <row r="776" spans="1:13">
      <c r="A776" s="21" t="s">
        <v>415</v>
      </c>
      <c r="B776" s="13"/>
      <c r="C776" s="13"/>
      <c r="D776" s="13"/>
      <c r="E776" s="202"/>
      <c r="F776" s="38"/>
      <c r="G776" s="764"/>
      <c r="H776" s="38"/>
      <c r="I776" s="568"/>
      <c r="J776" s="38"/>
      <c r="K776" s="926"/>
      <c r="L776" s="1072"/>
    </row>
    <row r="777" spans="1:13">
      <c r="A777" s="13" t="s">
        <v>416</v>
      </c>
      <c r="B777" s="13"/>
      <c r="C777" s="13"/>
      <c r="D777" s="13"/>
      <c r="E777" s="206" t="s">
        <v>417</v>
      </c>
      <c r="F777" s="302" t="s">
        <v>404</v>
      </c>
      <c r="G777" s="834"/>
      <c r="H777" s="1107" t="s">
        <v>646</v>
      </c>
      <c r="I777" s="1108"/>
      <c r="J777" s="603" t="s">
        <v>413</v>
      </c>
      <c r="K777" s="924" t="s">
        <v>149</v>
      </c>
      <c r="L777" s="1073" t="s">
        <v>871</v>
      </c>
      <c r="M777" s="947" t="s">
        <v>871</v>
      </c>
    </row>
    <row r="778" spans="1:13">
      <c r="A778" s="13" t="s">
        <v>418</v>
      </c>
      <c r="B778" s="13"/>
      <c r="C778" s="13"/>
      <c r="D778" s="13"/>
      <c r="E778" s="206" t="s">
        <v>417</v>
      </c>
      <c r="F778" s="302" t="s">
        <v>404</v>
      </c>
      <c r="G778" s="834"/>
      <c r="H778" s="1107" t="s">
        <v>646</v>
      </c>
      <c r="I778" s="1108"/>
      <c r="J778" s="603" t="s">
        <v>413</v>
      </c>
      <c r="K778" s="924" t="s">
        <v>149</v>
      </c>
      <c r="L778" s="1073" t="s">
        <v>871</v>
      </c>
      <c r="M778" s="947" t="s">
        <v>871</v>
      </c>
    </row>
    <row r="779" spans="1:13">
      <c r="A779" s="13" t="s">
        <v>713</v>
      </c>
      <c r="B779" s="13"/>
      <c r="C779" s="13"/>
      <c r="D779" s="13"/>
      <c r="E779" s="206" t="s">
        <v>417</v>
      </c>
      <c r="F779" s="302" t="s">
        <v>404</v>
      </c>
      <c r="G779" s="834"/>
      <c r="H779" s="1107" t="s">
        <v>646</v>
      </c>
      <c r="I779" s="1108"/>
      <c r="J779" s="603" t="s">
        <v>413</v>
      </c>
      <c r="K779" s="924" t="s">
        <v>149</v>
      </c>
      <c r="L779" s="1073" t="s">
        <v>871</v>
      </c>
      <c r="M779" s="947" t="s">
        <v>871</v>
      </c>
    </row>
    <row r="780" spans="1:13">
      <c r="A780" s="13" t="s">
        <v>714</v>
      </c>
      <c r="B780" s="13"/>
      <c r="C780" s="13"/>
      <c r="D780" s="13"/>
      <c r="E780" s="206" t="s">
        <v>417</v>
      </c>
      <c r="F780" s="302" t="s">
        <v>404</v>
      </c>
      <c r="G780" s="834"/>
      <c r="H780" s="1107" t="s">
        <v>646</v>
      </c>
      <c r="I780" s="1108"/>
      <c r="J780" s="603" t="s">
        <v>413</v>
      </c>
      <c r="K780" s="924" t="s">
        <v>149</v>
      </c>
      <c r="L780" s="1073" t="s">
        <v>871</v>
      </c>
      <c r="M780" s="947" t="s">
        <v>871</v>
      </c>
    </row>
    <row r="781" spans="1:13">
      <c r="A781" s="13" t="s">
        <v>715</v>
      </c>
      <c r="B781" s="13"/>
      <c r="C781" s="13"/>
      <c r="D781" s="13"/>
      <c r="E781" s="206" t="s">
        <v>417</v>
      </c>
      <c r="F781" s="302" t="s">
        <v>404</v>
      </c>
      <c r="G781" s="834"/>
      <c r="H781" s="1107" t="s">
        <v>646</v>
      </c>
      <c r="I781" s="1108"/>
      <c r="J781" s="603" t="s">
        <v>413</v>
      </c>
      <c r="K781" s="924" t="s">
        <v>149</v>
      </c>
      <c r="L781" s="1073" t="s">
        <v>871</v>
      </c>
      <c r="M781" s="947" t="s">
        <v>871</v>
      </c>
    </row>
    <row r="782" spans="1:13">
      <c r="A782" s="13" t="s">
        <v>716</v>
      </c>
      <c r="B782" s="13"/>
      <c r="C782" s="13"/>
      <c r="D782" s="13"/>
      <c r="E782" s="206" t="s">
        <v>417</v>
      </c>
      <c r="F782" s="302" t="s">
        <v>404</v>
      </c>
      <c r="G782" s="834"/>
      <c r="H782" s="1107" t="s">
        <v>646</v>
      </c>
      <c r="I782" s="1108"/>
      <c r="J782" s="603" t="s">
        <v>413</v>
      </c>
      <c r="K782" s="924" t="s">
        <v>149</v>
      </c>
      <c r="L782" s="1073" t="s">
        <v>871</v>
      </c>
      <c r="M782" s="947" t="s">
        <v>871</v>
      </c>
    </row>
    <row r="783" spans="1:13">
      <c r="A783" s="524"/>
      <c r="B783" s="13"/>
      <c r="C783" s="13"/>
      <c r="D783" s="13"/>
      <c r="E783" s="202"/>
      <c r="F783" s="38"/>
      <c r="G783" s="764"/>
      <c r="H783" s="653"/>
      <c r="I783" s="832"/>
      <c r="J783" s="249"/>
      <c r="K783" s="926"/>
      <c r="L783" s="1072"/>
    </row>
    <row r="784" spans="1:13" ht="15" customHeight="1">
      <c r="A784" s="21" t="s">
        <v>661</v>
      </c>
      <c r="B784" s="13"/>
      <c r="C784" s="13"/>
      <c r="D784" s="13"/>
      <c r="E784" s="491"/>
      <c r="F784" s="36"/>
      <c r="G784" s="833"/>
      <c r="H784" s="544"/>
      <c r="I784" s="813"/>
      <c r="J784" s="39"/>
      <c r="K784" s="922"/>
      <c r="L784" s="1072"/>
    </row>
    <row r="785" spans="1:13">
      <c r="A785" s="21" t="s">
        <v>1114</v>
      </c>
      <c r="B785" s="13"/>
      <c r="C785" s="13"/>
      <c r="D785" s="13"/>
      <c r="E785" s="202"/>
      <c r="F785" s="244"/>
      <c r="G785" s="833"/>
      <c r="H785" s="244"/>
      <c r="I785" s="829"/>
      <c r="J785" s="244"/>
      <c r="K785" s="866"/>
      <c r="L785" s="1072"/>
    </row>
    <row r="786" spans="1:13">
      <c r="A786" s="21" t="s">
        <v>1115</v>
      </c>
      <c r="B786" s="13"/>
      <c r="C786" s="13"/>
      <c r="D786" s="13"/>
      <c r="E786" s="202"/>
      <c r="F786" s="35"/>
      <c r="G786" s="811"/>
      <c r="H786" s="39"/>
      <c r="I786" s="813"/>
      <c r="J786" s="39"/>
      <c r="K786" s="922"/>
      <c r="L786" s="1072"/>
    </row>
    <row r="787" spans="1:13">
      <c r="B787" s="13"/>
      <c r="C787" s="13"/>
      <c r="D787" s="13"/>
      <c r="E787" s="202"/>
      <c r="F787" s="35"/>
      <c r="G787" s="811"/>
      <c r="H787" s="39"/>
      <c r="I787" s="813"/>
      <c r="J787" s="39"/>
      <c r="K787" s="922"/>
      <c r="L787" s="1072"/>
    </row>
    <row r="788" spans="1:13" ht="27.75" customHeight="1">
      <c r="A788" s="1188" t="s">
        <v>694</v>
      </c>
      <c r="B788" s="1188"/>
      <c r="C788" s="1188"/>
      <c r="D788" s="1256"/>
      <c r="E788" s="286" t="s">
        <v>420</v>
      </c>
      <c r="F788" s="435" t="s">
        <v>396</v>
      </c>
      <c r="G788" s="838">
        <v>1</v>
      </c>
      <c r="H788" s="1105" t="s">
        <v>646</v>
      </c>
      <c r="I788" s="1106"/>
      <c r="J788" s="602" t="s">
        <v>1116</v>
      </c>
      <c r="K788" s="927">
        <v>1</v>
      </c>
      <c r="L788" s="998"/>
      <c r="M788" s="947">
        <f>+L788*K788</f>
        <v>0</v>
      </c>
    </row>
    <row r="789" spans="1:13">
      <c r="A789" s="13" t="s">
        <v>422</v>
      </c>
      <c r="B789" s="13"/>
      <c r="C789" s="13"/>
      <c r="D789" s="13"/>
      <c r="E789" s="206" t="s">
        <v>423</v>
      </c>
      <c r="F789" s="566" t="s">
        <v>271</v>
      </c>
      <c r="G789" s="834">
        <v>3</v>
      </c>
      <c r="H789" s="1107" t="s">
        <v>646</v>
      </c>
      <c r="I789" s="1108"/>
      <c r="J789" s="493" t="s">
        <v>221</v>
      </c>
      <c r="K789" s="924">
        <v>3</v>
      </c>
      <c r="L789" s="998"/>
      <c r="M789" s="947">
        <f>+L789*K789</f>
        <v>0</v>
      </c>
    </row>
    <row r="790" spans="1:13">
      <c r="A790" s="81"/>
      <c r="B790" s="13"/>
      <c r="C790" s="13"/>
      <c r="D790" s="13"/>
      <c r="E790" s="202" t="s">
        <v>1117</v>
      </c>
      <c r="F790" s="193"/>
      <c r="G790" s="811"/>
      <c r="H790" s="544"/>
      <c r="I790" s="813"/>
      <c r="J790" s="39"/>
      <c r="K790" s="922"/>
      <c r="L790" s="1072"/>
    </row>
    <row r="791" spans="1:13">
      <c r="A791" s="81"/>
      <c r="B791" s="13"/>
      <c r="C791" s="13"/>
      <c r="D791" s="13"/>
      <c r="E791" s="202"/>
      <c r="F791" s="193"/>
      <c r="G791" s="811"/>
      <c r="H791" s="544"/>
      <c r="I791" s="813"/>
      <c r="J791" s="39"/>
      <c r="K791" s="922"/>
      <c r="L791" s="1072"/>
    </row>
    <row r="792" spans="1:13">
      <c r="A792" s="21" t="s">
        <v>1118</v>
      </c>
      <c r="B792" s="13"/>
      <c r="C792" s="13"/>
      <c r="D792" s="13"/>
      <c r="E792" s="202"/>
      <c r="F792" s="193"/>
      <c r="G792" s="811"/>
      <c r="H792" s="544"/>
      <c r="I792" s="813"/>
      <c r="J792" s="39"/>
      <c r="K792" s="922"/>
      <c r="L792" s="1072"/>
    </row>
    <row r="793" spans="1:13">
      <c r="A793" s="13" t="s">
        <v>403</v>
      </c>
      <c r="B793" s="13"/>
      <c r="C793" s="13"/>
      <c r="D793" s="13"/>
      <c r="E793" s="206"/>
      <c r="F793" s="601" t="s">
        <v>424</v>
      </c>
      <c r="G793" s="834">
        <v>309</v>
      </c>
      <c r="H793" s="1107" t="s">
        <v>646</v>
      </c>
      <c r="I793" s="1108"/>
      <c r="J793" s="620" t="s">
        <v>425</v>
      </c>
      <c r="K793" s="924">
        <v>2</v>
      </c>
      <c r="L793" s="998"/>
      <c r="M793" s="945">
        <f>+K793*L793</f>
        <v>0</v>
      </c>
    </row>
    <row r="794" spans="1:13" ht="15.6">
      <c r="A794" s="13" t="s">
        <v>1110</v>
      </c>
      <c r="B794" s="13"/>
      <c r="C794" s="13"/>
      <c r="D794" s="13"/>
      <c r="E794" s="206" t="s">
        <v>426</v>
      </c>
      <c r="F794" s="621" t="s">
        <v>424</v>
      </c>
      <c r="G794" s="834">
        <v>309</v>
      </c>
      <c r="H794" s="1107" t="s">
        <v>646</v>
      </c>
      <c r="I794" s="1108"/>
      <c r="J794" s="622" t="s">
        <v>425</v>
      </c>
      <c r="K794" s="924">
        <v>2</v>
      </c>
      <c r="L794" s="998"/>
      <c r="M794" s="945">
        <f>+K794*L794</f>
        <v>0</v>
      </c>
    </row>
    <row r="795" spans="1:13">
      <c r="A795" s="61"/>
      <c r="B795" s="13"/>
      <c r="C795" s="13"/>
      <c r="D795" s="13"/>
      <c r="E795" s="202"/>
      <c r="F795" s="35"/>
      <c r="G795" s="826"/>
      <c r="H795" s="491"/>
      <c r="I795" s="568"/>
      <c r="J795" s="491"/>
      <c r="K795" s="866"/>
      <c r="L795" s="1072"/>
    </row>
    <row r="796" spans="1:13">
      <c r="A796" s="21" t="s">
        <v>1119</v>
      </c>
      <c r="B796" s="13"/>
      <c r="C796" s="13"/>
      <c r="D796" s="13"/>
      <c r="E796" s="202"/>
      <c r="F796" s="193"/>
      <c r="G796" s="811"/>
      <c r="H796" s="544"/>
      <c r="I796" s="813"/>
      <c r="J796" s="544"/>
      <c r="K796" s="922"/>
      <c r="L796" s="1072"/>
    </row>
    <row r="797" spans="1:13">
      <c r="A797" s="13" t="s">
        <v>403</v>
      </c>
      <c r="B797" s="13"/>
      <c r="C797" s="13"/>
      <c r="D797" s="13"/>
      <c r="E797" s="206"/>
      <c r="F797" s="601" t="s">
        <v>424</v>
      </c>
      <c r="G797" s="834">
        <v>309</v>
      </c>
      <c r="H797" s="1107" t="s">
        <v>646</v>
      </c>
      <c r="I797" s="1108"/>
      <c r="J797" s="623" t="s">
        <v>405</v>
      </c>
      <c r="K797" s="924">
        <v>1</v>
      </c>
      <c r="L797" s="998"/>
      <c r="M797" s="945">
        <f>+K797*L797</f>
        <v>0</v>
      </c>
    </row>
    <row r="798" spans="1:13" ht="15.6">
      <c r="A798" s="13" t="s">
        <v>1110</v>
      </c>
      <c r="B798" s="13"/>
      <c r="C798" s="13"/>
      <c r="D798" s="13"/>
      <c r="E798" s="206" t="s">
        <v>426</v>
      </c>
      <c r="F798" s="621" t="s">
        <v>424</v>
      </c>
      <c r="G798" s="834">
        <v>309</v>
      </c>
      <c r="H798" s="1107" t="s">
        <v>646</v>
      </c>
      <c r="I798" s="1108"/>
      <c r="J798" s="624" t="s">
        <v>405</v>
      </c>
      <c r="K798" s="924">
        <v>1</v>
      </c>
      <c r="L798" s="998"/>
      <c r="M798" s="945">
        <f>+K798*L798</f>
        <v>0</v>
      </c>
    </row>
    <row r="799" spans="1:13">
      <c r="A799" s="61"/>
      <c r="B799" s="13"/>
      <c r="C799" s="13"/>
      <c r="D799" s="13"/>
      <c r="E799" s="202"/>
      <c r="F799" s="35"/>
      <c r="G799" s="826"/>
      <c r="H799" s="491"/>
      <c r="I799" s="568"/>
      <c r="J799" s="249"/>
      <c r="K799" s="866"/>
      <c r="L799" s="1072"/>
    </row>
    <row r="800" spans="1:13">
      <c r="A800" s="21" t="s">
        <v>1120</v>
      </c>
      <c r="B800" s="13"/>
      <c r="C800" s="13"/>
      <c r="D800" s="13"/>
      <c r="E800" s="202"/>
      <c r="F800" s="193"/>
      <c r="G800" s="811"/>
      <c r="H800" s="544"/>
      <c r="I800" s="813"/>
      <c r="J800" s="39"/>
      <c r="K800" s="922"/>
      <c r="L800" s="1072"/>
    </row>
    <row r="801" spans="1:13">
      <c r="A801" s="13" t="s">
        <v>409</v>
      </c>
      <c r="B801" s="13"/>
      <c r="C801" s="13"/>
      <c r="D801" s="13"/>
      <c r="E801" s="206" t="s">
        <v>427</v>
      </c>
      <c r="F801" s="207" t="s">
        <v>424</v>
      </c>
      <c r="G801" s="834">
        <f>309*3.5</f>
        <v>1081.5</v>
      </c>
      <c r="H801" s="1107" t="s">
        <v>646</v>
      </c>
      <c r="I801" s="1108"/>
      <c r="J801" s="620" t="s">
        <v>425</v>
      </c>
      <c r="K801" s="924">
        <v>6</v>
      </c>
      <c r="L801" s="998"/>
      <c r="M801" s="945">
        <f>+K801*L801</f>
        <v>0</v>
      </c>
    </row>
    <row r="802" spans="1:13">
      <c r="A802" s="13" t="s">
        <v>403</v>
      </c>
      <c r="B802" s="13"/>
      <c r="C802" s="13"/>
      <c r="D802" s="13"/>
      <c r="E802" s="206"/>
      <c r="F802" s="207" t="s">
        <v>424</v>
      </c>
      <c r="G802" s="834">
        <f t="shared" ref="G802:G803" si="10">309*3.5</f>
        <v>1081.5</v>
      </c>
      <c r="H802" s="1107" t="s">
        <v>646</v>
      </c>
      <c r="I802" s="1108"/>
      <c r="J802" s="620" t="s">
        <v>425</v>
      </c>
      <c r="K802" s="924">
        <v>6</v>
      </c>
      <c r="L802" s="998"/>
      <c r="M802" s="945">
        <f>+K802*L802</f>
        <v>0</v>
      </c>
    </row>
    <row r="803" spans="1:13" ht="27" customHeight="1">
      <c r="A803" s="1188" t="s">
        <v>1121</v>
      </c>
      <c r="B803" s="1254"/>
      <c r="C803" s="1254"/>
      <c r="D803" s="1255"/>
      <c r="E803" s="286" t="s">
        <v>428</v>
      </c>
      <c r="F803" s="207" t="s">
        <v>424</v>
      </c>
      <c r="G803" s="834">
        <f t="shared" si="10"/>
        <v>1081.5</v>
      </c>
      <c r="H803" s="1105" t="s">
        <v>646</v>
      </c>
      <c r="I803" s="1106"/>
      <c r="J803" s="625" t="s">
        <v>425</v>
      </c>
      <c r="K803" s="924">
        <v>6</v>
      </c>
      <c r="L803" s="998"/>
      <c r="M803" s="945">
        <f>+K803*L803</f>
        <v>0</v>
      </c>
    </row>
    <row r="804" spans="1:13">
      <c r="A804" s="13" t="s">
        <v>603</v>
      </c>
      <c r="B804" s="13"/>
      <c r="C804" s="13"/>
      <c r="D804" s="13"/>
      <c r="E804" s="202"/>
      <c r="F804" s="35"/>
      <c r="G804" s="826"/>
      <c r="H804" s="491"/>
      <c r="I804" s="568"/>
      <c r="J804" s="739"/>
      <c r="K804" s="866"/>
      <c r="L804" s="1072"/>
    </row>
    <row r="805" spans="1:13">
      <c r="A805" s="21" t="s">
        <v>1122</v>
      </c>
      <c r="B805" s="13"/>
      <c r="C805" s="13"/>
      <c r="D805" s="13"/>
      <c r="E805" s="202"/>
      <c r="F805" s="193"/>
      <c r="G805" s="811"/>
      <c r="H805" s="544"/>
      <c r="I805" s="813"/>
      <c r="J805" s="544"/>
      <c r="K805" s="922"/>
      <c r="L805" s="1072"/>
    </row>
    <row r="806" spans="1:13">
      <c r="A806" s="13" t="s">
        <v>429</v>
      </c>
      <c r="B806" s="13"/>
      <c r="C806" s="13"/>
      <c r="D806" s="13"/>
      <c r="E806" s="206" t="s">
        <v>430</v>
      </c>
      <c r="F806" s="621"/>
      <c r="G806" s="825">
        <v>309</v>
      </c>
      <c r="H806" s="1107" t="s">
        <v>646</v>
      </c>
      <c r="I806" s="1108"/>
      <c r="J806" s="603" t="s">
        <v>221</v>
      </c>
      <c r="K806" s="924">
        <v>1</v>
      </c>
      <c r="L806" s="998"/>
      <c r="M806" s="947">
        <f t="shared" ref="M806:M813" si="11">+L806*K806</f>
        <v>0</v>
      </c>
    </row>
    <row r="807" spans="1:13">
      <c r="A807" s="13" t="s">
        <v>431</v>
      </c>
      <c r="B807" s="13"/>
      <c r="C807" s="13"/>
      <c r="D807" s="13"/>
      <c r="E807" s="206" t="s">
        <v>680</v>
      </c>
      <c r="F807" s="621"/>
      <c r="G807" s="825">
        <v>309</v>
      </c>
      <c r="H807" s="1107" t="s">
        <v>646</v>
      </c>
      <c r="I807" s="1108"/>
      <c r="J807" s="603" t="s">
        <v>221</v>
      </c>
      <c r="K807" s="924">
        <v>1</v>
      </c>
      <c r="L807" s="998"/>
      <c r="M807" s="947">
        <f t="shared" si="11"/>
        <v>0</v>
      </c>
    </row>
    <row r="808" spans="1:13">
      <c r="A808" s="13" t="s">
        <v>432</v>
      </c>
      <c r="B808" s="13"/>
      <c r="C808" s="13"/>
      <c r="D808" s="13"/>
      <c r="E808" s="206" t="s">
        <v>433</v>
      </c>
      <c r="F808" s="621"/>
      <c r="G808" s="825">
        <v>309</v>
      </c>
      <c r="H808" s="1107" t="s">
        <v>646</v>
      </c>
      <c r="I808" s="1108"/>
      <c r="J808" s="603" t="s">
        <v>221</v>
      </c>
      <c r="K808" s="924">
        <v>1</v>
      </c>
      <c r="L808" s="998"/>
      <c r="M808" s="947">
        <f t="shared" si="11"/>
        <v>0</v>
      </c>
    </row>
    <row r="809" spans="1:13">
      <c r="A809" s="13" t="s">
        <v>434</v>
      </c>
      <c r="B809" s="13"/>
      <c r="C809" s="13"/>
      <c r="D809" s="13"/>
      <c r="E809" s="206" t="s">
        <v>435</v>
      </c>
      <c r="F809" s="621"/>
      <c r="G809" s="825">
        <v>309</v>
      </c>
      <c r="H809" s="1107" t="s">
        <v>646</v>
      </c>
      <c r="I809" s="1108"/>
      <c r="J809" s="603" t="s">
        <v>221</v>
      </c>
      <c r="K809" s="924">
        <v>1</v>
      </c>
      <c r="L809" s="998"/>
      <c r="M809" s="947">
        <f t="shared" si="11"/>
        <v>0</v>
      </c>
    </row>
    <row r="810" spans="1:13">
      <c r="A810" s="13" t="s">
        <v>436</v>
      </c>
      <c r="B810" s="13"/>
      <c r="C810" s="13"/>
      <c r="D810" s="13"/>
      <c r="E810" s="206" t="s">
        <v>435</v>
      </c>
      <c r="F810" s="621"/>
      <c r="G810" s="825">
        <v>309</v>
      </c>
      <c r="H810" s="1107" t="s">
        <v>646</v>
      </c>
      <c r="I810" s="1108"/>
      <c r="J810" s="603" t="s">
        <v>221</v>
      </c>
      <c r="K810" s="924">
        <v>1</v>
      </c>
      <c r="L810" s="998"/>
      <c r="M810" s="947">
        <f t="shared" si="11"/>
        <v>0</v>
      </c>
    </row>
    <row r="811" spans="1:13">
      <c r="A811" s="13" t="s">
        <v>437</v>
      </c>
      <c r="B811" s="13"/>
      <c r="C811" s="13"/>
      <c r="D811" s="13"/>
      <c r="E811" s="206" t="s">
        <v>435</v>
      </c>
      <c r="F811" s="621"/>
      <c r="G811" s="825">
        <v>309</v>
      </c>
      <c r="H811" s="1107" t="s">
        <v>646</v>
      </c>
      <c r="I811" s="1108"/>
      <c r="J811" s="603" t="s">
        <v>221</v>
      </c>
      <c r="K811" s="924">
        <v>1</v>
      </c>
      <c r="L811" s="998"/>
      <c r="M811" s="947">
        <f t="shared" si="11"/>
        <v>0</v>
      </c>
    </row>
    <row r="812" spans="1:13">
      <c r="A812" s="13" t="s">
        <v>438</v>
      </c>
      <c r="B812" s="13"/>
      <c r="C812" s="13"/>
      <c r="D812" s="13"/>
      <c r="E812" s="206" t="s">
        <v>435</v>
      </c>
      <c r="F812" s="621"/>
      <c r="G812" s="825">
        <v>309</v>
      </c>
      <c r="H812" s="1107" t="s">
        <v>646</v>
      </c>
      <c r="I812" s="1108"/>
      <c r="J812" s="603" t="s">
        <v>221</v>
      </c>
      <c r="K812" s="924">
        <v>1</v>
      </c>
      <c r="L812" s="998"/>
      <c r="M812" s="947">
        <f t="shared" si="11"/>
        <v>0</v>
      </c>
    </row>
    <row r="813" spans="1:13">
      <c r="A813" s="13" t="s">
        <v>439</v>
      </c>
      <c r="B813" s="13"/>
      <c r="C813" s="13"/>
      <c r="D813" s="13"/>
      <c r="E813" s="206" t="s">
        <v>440</v>
      </c>
      <c r="F813" s="621"/>
      <c r="G813" s="825">
        <v>309</v>
      </c>
      <c r="H813" s="1107" t="s">
        <v>646</v>
      </c>
      <c r="I813" s="1108"/>
      <c r="J813" s="603" t="s">
        <v>221</v>
      </c>
      <c r="K813" s="924">
        <v>1</v>
      </c>
      <c r="L813" s="998"/>
      <c r="M813" s="947">
        <f t="shared" si="11"/>
        <v>0</v>
      </c>
    </row>
    <row r="814" spans="1:13">
      <c r="A814" s="13"/>
      <c r="B814" s="13"/>
      <c r="C814" s="13"/>
      <c r="D814" s="13"/>
      <c r="E814" s="202" t="s">
        <v>1123</v>
      </c>
      <c r="F814" s="308"/>
      <c r="G814" s="850"/>
      <c r="H814" s="556"/>
      <c r="I814" s="822"/>
      <c r="J814" s="556"/>
      <c r="K814" s="925"/>
      <c r="L814" s="1072"/>
    </row>
    <row r="815" spans="1:13">
      <c r="A815" s="61"/>
      <c r="B815" s="13"/>
      <c r="C815" s="13"/>
      <c r="D815" s="13"/>
      <c r="E815" s="202"/>
      <c r="F815" s="256"/>
      <c r="G815" s="826"/>
      <c r="H815" s="491"/>
      <c r="I815" s="568"/>
      <c r="J815" s="491"/>
      <c r="K815" s="926"/>
      <c r="L815" s="1072"/>
    </row>
    <row r="816" spans="1:13">
      <c r="A816" s="21" t="s">
        <v>1124</v>
      </c>
      <c r="B816" s="13"/>
      <c r="C816" s="13"/>
      <c r="D816" s="13"/>
      <c r="E816" s="202"/>
      <c r="F816" s="35"/>
      <c r="G816" s="811"/>
      <c r="H816" s="544"/>
      <c r="I816" s="813" t="s">
        <v>93</v>
      </c>
      <c r="J816" s="544"/>
      <c r="K816" s="922" t="s">
        <v>93</v>
      </c>
      <c r="L816" s="1072"/>
    </row>
    <row r="817" spans="1:14">
      <c r="A817" s="13" t="s">
        <v>681</v>
      </c>
      <c r="B817" s="13"/>
      <c r="C817" s="13"/>
      <c r="D817" s="13"/>
      <c r="E817" s="206" t="s">
        <v>442</v>
      </c>
      <c r="F817" s="590"/>
      <c r="G817" s="817">
        <v>309</v>
      </c>
      <c r="H817" s="628" t="s">
        <v>221</v>
      </c>
      <c r="I817" s="238"/>
      <c r="J817" s="209" t="s">
        <v>289</v>
      </c>
      <c r="K817" s="924">
        <v>3</v>
      </c>
      <c r="L817" s="998"/>
      <c r="M817" s="945">
        <f>+K817*L817</f>
        <v>0</v>
      </c>
    </row>
    <row r="818" spans="1:14">
      <c r="A818" s="13" t="s">
        <v>443</v>
      </c>
      <c r="B818" s="13"/>
      <c r="C818" s="13"/>
      <c r="D818" s="13"/>
      <c r="E818" s="206" t="s">
        <v>442</v>
      </c>
      <c r="F818" s="590"/>
      <c r="G818" s="817">
        <v>309</v>
      </c>
      <c r="H818" s="628" t="s">
        <v>221</v>
      </c>
      <c r="I818" s="238"/>
      <c r="J818" s="209" t="s">
        <v>289</v>
      </c>
      <c r="K818" s="924">
        <v>3</v>
      </c>
      <c r="L818" s="998"/>
      <c r="M818" s="945">
        <f>+K818*L818</f>
        <v>0</v>
      </c>
    </row>
    <row r="819" spans="1:14">
      <c r="A819" s="13" t="s">
        <v>444</v>
      </c>
      <c r="B819" s="13"/>
      <c r="C819" s="13"/>
      <c r="D819" s="13"/>
      <c r="E819" s="892"/>
      <c r="F819" s="885"/>
      <c r="G819" s="851"/>
      <c r="H819" s="852"/>
      <c r="I819" s="853"/>
      <c r="J819" s="854"/>
      <c r="K819" s="933"/>
      <c r="L819" s="1076"/>
      <c r="M819" s="950"/>
      <c r="N819" s="525"/>
    </row>
    <row r="820" spans="1:14">
      <c r="A820" s="13" t="s">
        <v>446</v>
      </c>
      <c r="B820" s="13"/>
      <c r="C820" s="13"/>
      <c r="D820" s="13"/>
      <c r="E820" s="206" t="s">
        <v>447</v>
      </c>
      <c r="F820" s="590"/>
      <c r="G820" s="817">
        <v>309</v>
      </c>
      <c r="H820" s="629" t="s">
        <v>221</v>
      </c>
      <c r="I820" s="238"/>
      <c r="J820" s="209" t="s">
        <v>289</v>
      </c>
      <c r="K820" s="924">
        <v>3</v>
      </c>
      <c r="L820" s="998"/>
      <c r="M820" s="945">
        <f>+K820*L820</f>
        <v>0</v>
      </c>
    </row>
    <row r="821" spans="1:14">
      <c r="A821" s="13" t="s">
        <v>448</v>
      </c>
      <c r="B821" s="13"/>
      <c r="C821" s="13"/>
      <c r="D821" s="13"/>
      <c r="E821" s="206" t="s">
        <v>449</v>
      </c>
      <c r="F821" s="590"/>
      <c r="G821" s="817">
        <v>309</v>
      </c>
      <c r="H821" s="629" t="s">
        <v>221</v>
      </c>
      <c r="I821" s="238"/>
      <c r="J821" s="209" t="s">
        <v>289</v>
      </c>
      <c r="K821" s="924">
        <v>3</v>
      </c>
      <c r="L821" s="998"/>
      <c r="M821" s="945">
        <f>+K821*L821</f>
        <v>0</v>
      </c>
    </row>
    <row r="822" spans="1:14">
      <c r="A822" s="13" t="s">
        <v>450</v>
      </c>
      <c r="B822" s="13"/>
      <c r="C822" s="13"/>
      <c r="D822" s="13"/>
      <c r="E822" s="206" t="s">
        <v>449</v>
      </c>
      <c r="F822" s="590"/>
      <c r="G822" s="817">
        <v>309</v>
      </c>
      <c r="H822" s="629" t="s">
        <v>221</v>
      </c>
      <c r="I822" s="238"/>
      <c r="J822" s="209" t="s">
        <v>289</v>
      </c>
      <c r="K822" s="924">
        <v>3</v>
      </c>
      <c r="L822" s="998"/>
      <c r="M822" s="945">
        <f>+K822*L822</f>
        <v>0</v>
      </c>
    </row>
    <row r="823" spans="1:14">
      <c r="A823" s="13" t="s">
        <v>451</v>
      </c>
      <c r="B823" s="13"/>
      <c r="C823" s="13"/>
      <c r="D823" s="13"/>
      <c r="E823" s="206" t="s">
        <v>452</v>
      </c>
      <c r="F823" s="590"/>
      <c r="G823" s="817">
        <v>309</v>
      </c>
      <c r="H823" s="629" t="s">
        <v>221</v>
      </c>
      <c r="I823" s="238"/>
      <c r="J823" s="209" t="s">
        <v>289</v>
      </c>
      <c r="K823" s="924">
        <v>3</v>
      </c>
      <c r="L823" s="998"/>
      <c r="M823" s="945">
        <f>+K823*L823</f>
        <v>0</v>
      </c>
    </row>
    <row r="824" spans="1:14">
      <c r="A824" s="526"/>
      <c r="B824" s="13"/>
      <c r="C824" s="13"/>
      <c r="D824" s="13"/>
      <c r="E824" s="256" t="s">
        <v>453</v>
      </c>
      <c r="F824" s="35"/>
      <c r="G824" s="764"/>
      <c r="H824" s="249"/>
      <c r="I824" s="568"/>
      <c r="J824" s="249"/>
      <c r="K824" s="866"/>
      <c r="L824" s="1072"/>
    </row>
    <row r="825" spans="1:14">
      <c r="A825" s="526"/>
      <c r="B825" s="13"/>
      <c r="C825" s="13"/>
      <c r="D825" s="13"/>
      <c r="E825" s="35" t="s">
        <v>454</v>
      </c>
      <c r="F825" s="35"/>
      <c r="G825" s="764"/>
      <c r="H825" s="249"/>
      <c r="I825" s="568"/>
      <c r="J825" s="249"/>
      <c r="K825" s="866"/>
      <c r="L825" s="1072"/>
    </row>
    <row r="826" spans="1:14">
      <c r="A826" s="526"/>
      <c r="B826" s="13"/>
      <c r="C826" s="13"/>
      <c r="D826" s="13"/>
      <c r="E826" s="35"/>
      <c r="F826" s="35"/>
      <c r="G826" s="764"/>
      <c r="H826" s="249"/>
      <c r="I826" s="568"/>
      <c r="J826" s="249"/>
      <c r="K826" s="866"/>
      <c r="L826" s="1072"/>
    </row>
    <row r="827" spans="1:14">
      <c r="A827" s="21" t="s">
        <v>1125</v>
      </c>
      <c r="B827" s="13"/>
      <c r="C827" s="13"/>
      <c r="D827" s="13"/>
      <c r="E827" s="202"/>
      <c r="F827" s="256"/>
      <c r="G827" s="826"/>
      <c r="H827" s="491"/>
      <c r="I827" s="568"/>
      <c r="J827" s="249"/>
      <c r="K827" s="926"/>
      <c r="L827" s="1072"/>
    </row>
    <row r="828" spans="1:14">
      <c r="A828" s="13" t="s">
        <v>455</v>
      </c>
      <c r="B828" s="13"/>
      <c r="C828" s="13"/>
      <c r="D828" s="13"/>
      <c r="E828" s="206" t="s">
        <v>456</v>
      </c>
      <c r="F828" s="291"/>
      <c r="G828" s="817"/>
      <c r="H828" s="209" t="s">
        <v>221</v>
      </c>
      <c r="I828" s="238"/>
      <c r="J828" s="209" t="s">
        <v>289</v>
      </c>
      <c r="K828" s="924" t="s">
        <v>149</v>
      </c>
      <c r="L828" s="1073" t="s">
        <v>871</v>
      </c>
      <c r="M828" s="945" t="s">
        <v>871</v>
      </c>
    </row>
    <row r="829" spans="1:14">
      <c r="A829" s="13" t="s">
        <v>457</v>
      </c>
      <c r="B829" s="13"/>
      <c r="C829" s="13"/>
      <c r="D829" s="13"/>
      <c r="E829" s="210" t="s">
        <v>654</v>
      </c>
      <c r="F829" s="291"/>
      <c r="G829" s="817"/>
      <c r="H829" s="209" t="s">
        <v>221</v>
      </c>
      <c r="I829" s="238"/>
      <c r="J829" s="209" t="s">
        <v>289</v>
      </c>
      <c r="K829" s="924" t="s">
        <v>149</v>
      </c>
      <c r="L829" s="1073" t="s">
        <v>871</v>
      </c>
      <c r="M829" s="945" t="s">
        <v>871</v>
      </c>
    </row>
    <row r="830" spans="1:14">
      <c r="A830" s="13" t="s">
        <v>458</v>
      </c>
      <c r="B830" s="13"/>
      <c r="C830" s="13"/>
      <c r="D830" s="13"/>
      <c r="E830" s="206" t="s">
        <v>459</v>
      </c>
      <c r="F830" s="291"/>
      <c r="G830" s="817"/>
      <c r="H830" s="209" t="s">
        <v>221</v>
      </c>
      <c r="I830" s="238"/>
      <c r="J830" s="209" t="s">
        <v>289</v>
      </c>
      <c r="K830" s="924" t="s">
        <v>149</v>
      </c>
      <c r="L830" s="1073" t="s">
        <v>871</v>
      </c>
      <c r="M830" s="945" t="s">
        <v>871</v>
      </c>
    </row>
    <row r="831" spans="1:14">
      <c r="A831" s="13" t="s">
        <v>460</v>
      </c>
      <c r="B831" s="13"/>
      <c r="C831" s="13"/>
      <c r="D831" s="13"/>
      <c r="E831" s="206" t="s">
        <v>461</v>
      </c>
      <c r="F831" s="291"/>
      <c r="G831" s="817"/>
      <c r="H831" s="209" t="s">
        <v>221</v>
      </c>
      <c r="I831" s="238"/>
      <c r="J831" s="209" t="s">
        <v>289</v>
      </c>
      <c r="K831" s="924" t="s">
        <v>149</v>
      </c>
      <c r="L831" s="1073" t="s">
        <v>871</v>
      </c>
      <c r="M831" s="945" t="s">
        <v>871</v>
      </c>
    </row>
    <row r="832" spans="1:14">
      <c r="A832" s="13" t="s">
        <v>462</v>
      </c>
      <c r="B832" s="13"/>
      <c r="C832" s="13"/>
      <c r="D832" s="13"/>
      <c r="E832" s="206" t="s">
        <v>463</v>
      </c>
      <c r="F832" s="291"/>
      <c r="G832" s="817"/>
      <c r="H832" s="209" t="s">
        <v>221</v>
      </c>
      <c r="I832" s="238"/>
      <c r="J832" s="209" t="s">
        <v>289</v>
      </c>
      <c r="K832" s="924" t="s">
        <v>149</v>
      </c>
      <c r="L832" s="1073" t="s">
        <v>871</v>
      </c>
      <c r="M832" s="945" t="s">
        <v>871</v>
      </c>
    </row>
    <row r="833" spans="1:13">
      <c r="A833" s="13"/>
      <c r="B833" s="13"/>
      <c r="C833" s="13"/>
      <c r="D833" s="13"/>
      <c r="E833" s="202" t="s">
        <v>832</v>
      </c>
      <c r="F833" s="38"/>
      <c r="G833" s="764"/>
      <c r="H833" s="38"/>
      <c r="I833" s="568"/>
      <c r="J833" s="249"/>
      <c r="K833" s="866"/>
      <c r="L833" s="1072"/>
    </row>
    <row r="834" spans="1:13">
      <c r="A834" s="74"/>
      <c r="B834" s="13"/>
      <c r="C834" s="13"/>
      <c r="D834" s="13"/>
      <c r="E834" s="202" t="s">
        <v>1126</v>
      </c>
      <c r="F834" s="491"/>
      <c r="G834" s="764"/>
      <c r="H834" s="249"/>
      <c r="I834" s="816"/>
      <c r="J834" s="244"/>
      <c r="K834" s="929"/>
      <c r="L834" s="1072"/>
    </row>
    <row r="835" spans="1:13">
      <c r="A835" s="74"/>
      <c r="B835" s="13"/>
      <c r="C835" s="13"/>
      <c r="D835" s="13"/>
      <c r="E835" s="202"/>
      <c r="F835" s="491"/>
      <c r="G835" s="764"/>
      <c r="H835" s="249"/>
      <c r="I835" s="816"/>
      <c r="J835" s="244"/>
      <c r="K835" s="929"/>
      <c r="L835" s="1072"/>
    </row>
    <row r="836" spans="1:13">
      <c r="A836" s="21" t="s">
        <v>1127</v>
      </c>
      <c r="B836" s="13"/>
      <c r="C836" s="13"/>
      <c r="D836" s="13"/>
      <c r="E836" s="202"/>
      <c r="F836" s="256"/>
      <c r="G836" s="764"/>
      <c r="H836" s="491"/>
      <c r="I836" s="568"/>
      <c r="J836" s="249"/>
      <c r="K836" s="866"/>
      <c r="L836" s="1072"/>
    </row>
    <row r="837" spans="1:13">
      <c r="A837" s="13" t="s">
        <v>455</v>
      </c>
      <c r="B837" s="13"/>
      <c r="C837" s="13"/>
      <c r="D837" s="13"/>
      <c r="E837" s="206" t="s">
        <v>464</v>
      </c>
      <c r="F837" s="291"/>
      <c r="G837" s="817"/>
      <c r="H837" s="209" t="s">
        <v>221</v>
      </c>
      <c r="I837" s="238"/>
      <c r="J837" s="209" t="s">
        <v>289</v>
      </c>
      <c r="K837" s="924" t="s">
        <v>149</v>
      </c>
      <c r="L837" s="1073" t="s">
        <v>871</v>
      </c>
      <c r="M837" s="947" t="s">
        <v>871</v>
      </c>
    </row>
    <row r="838" spans="1:13">
      <c r="A838" s="13" t="s">
        <v>457</v>
      </c>
      <c r="B838" s="13"/>
      <c r="C838" s="13"/>
      <c r="D838" s="13"/>
      <c r="E838" s="210" t="s">
        <v>654</v>
      </c>
      <c r="F838" s="291"/>
      <c r="G838" s="817"/>
      <c r="H838" s="209" t="s">
        <v>221</v>
      </c>
      <c r="I838" s="238"/>
      <c r="J838" s="209" t="s">
        <v>289</v>
      </c>
      <c r="K838" s="924" t="s">
        <v>149</v>
      </c>
      <c r="L838" s="1073" t="s">
        <v>871</v>
      </c>
      <c r="M838" s="947" t="s">
        <v>871</v>
      </c>
    </row>
    <row r="839" spans="1:13">
      <c r="A839" s="13" t="s">
        <v>465</v>
      </c>
      <c r="B839" s="13"/>
      <c r="C839" s="13"/>
      <c r="D839" s="13"/>
      <c r="E839" s="206" t="s">
        <v>459</v>
      </c>
      <c r="F839" s="291"/>
      <c r="G839" s="817"/>
      <c r="H839" s="209" t="s">
        <v>221</v>
      </c>
      <c r="I839" s="238"/>
      <c r="J839" s="209" t="s">
        <v>289</v>
      </c>
      <c r="K839" s="924" t="s">
        <v>149</v>
      </c>
      <c r="L839" s="1073" t="s">
        <v>871</v>
      </c>
      <c r="M839" s="947" t="s">
        <v>871</v>
      </c>
    </row>
    <row r="840" spans="1:13">
      <c r="A840" s="13" t="s">
        <v>460</v>
      </c>
      <c r="B840" s="13"/>
      <c r="C840" s="13"/>
      <c r="D840" s="13"/>
      <c r="E840" s="206" t="s">
        <v>461</v>
      </c>
      <c r="F840" s="291"/>
      <c r="G840" s="817"/>
      <c r="H840" s="209" t="s">
        <v>221</v>
      </c>
      <c r="I840" s="238"/>
      <c r="J840" s="209" t="s">
        <v>289</v>
      </c>
      <c r="K840" s="924" t="s">
        <v>149</v>
      </c>
      <c r="L840" s="1073" t="s">
        <v>871</v>
      </c>
      <c r="M840" s="947" t="s">
        <v>871</v>
      </c>
    </row>
    <row r="841" spans="1:13">
      <c r="A841" s="13" t="s">
        <v>462</v>
      </c>
      <c r="B841" s="13"/>
      <c r="C841" s="13"/>
      <c r="D841" s="13"/>
      <c r="E841" s="206" t="s">
        <v>466</v>
      </c>
      <c r="F841" s="291"/>
      <c r="G841" s="817"/>
      <c r="H841" s="209" t="s">
        <v>221</v>
      </c>
      <c r="I841" s="238"/>
      <c r="J841" s="209" t="s">
        <v>289</v>
      </c>
      <c r="K841" s="924" t="s">
        <v>149</v>
      </c>
      <c r="L841" s="1073" t="s">
        <v>871</v>
      </c>
      <c r="M841" s="947" t="s">
        <v>871</v>
      </c>
    </row>
    <row r="842" spans="1:13">
      <c r="A842" s="74"/>
      <c r="B842" s="13"/>
      <c r="C842" s="13"/>
      <c r="D842" s="13"/>
      <c r="E842" s="202" t="s">
        <v>832</v>
      </c>
      <c r="F842" s="491"/>
      <c r="G842" s="764"/>
      <c r="H842" s="249"/>
      <c r="I842" s="816"/>
      <c r="J842" s="244"/>
      <c r="K842" s="929"/>
      <c r="L842" s="1074"/>
      <c r="M842" s="951"/>
    </row>
    <row r="843" spans="1:13">
      <c r="A843" s="74"/>
      <c r="B843" s="13"/>
      <c r="C843" s="13"/>
      <c r="D843" s="13"/>
      <c r="E843" s="202" t="s">
        <v>1128</v>
      </c>
      <c r="F843" s="491"/>
      <c r="G843" s="764"/>
      <c r="H843" s="249"/>
      <c r="I843" s="816"/>
      <c r="J843" s="244"/>
      <c r="K843" s="929"/>
      <c r="L843" s="1072"/>
    </row>
    <row r="844" spans="1:13">
      <c r="A844" s="74"/>
      <c r="B844" s="13"/>
      <c r="C844" s="13"/>
      <c r="D844" s="13"/>
      <c r="E844" s="202"/>
      <c r="F844" s="491"/>
      <c r="G844" s="764"/>
      <c r="H844" s="249"/>
      <c r="I844" s="816"/>
      <c r="J844" s="244"/>
      <c r="K844" s="929"/>
      <c r="L844" s="1072"/>
    </row>
    <row r="845" spans="1:13">
      <c r="A845" s="21" t="s">
        <v>1129</v>
      </c>
      <c r="B845" s="13"/>
      <c r="C845" s="13"/>
      <c r="D845" s="13"/>
      <c r="E845" s="202"/>
      <c r="F845" s="193"/>
      <c r="G845" s="811"/>
      <c r="H845" s="544"/>
      <c r="I845" s="813"/>
      <c r="J845" s="39"/>
      <c r="K845" s="922"/>
      <c r="L845" s="1072"/>
    </row>
    <row r="846" spans="1:13">
      <c r="A846" s="13"/>
      <c r="B846" s="13"/>
      <c r="C846" s="13"/>
      <c r="D846" s="13"/>
      <c r="E846" s="202"/>
      <c r="F846" s="193"/>
      <c r="G846" s="811"/>
      <c r="H846" s="544"/>
      <c r="I846" s="813"/>
      <c r="J846" s="39"/>
      <c r="K846" s="922"/>
      <c r="L846" s="1072"/>
    </row>
    <row r="847" spans="1:13" ht="27.75" customHeight="1">
      <c r="A847" s="1188" t="s">
        <v>693</v>
      </c>
      <c r="B847" s="1188"/>
      <c r="C847" s="1188"/>
      <c r="D847" s="1256"/>
      <c r="E847" s="286" t="s">
        <v>467</v>
      </c>
      <c r="F847" s="300" t="s">
        <v>834</v>
      </c>
      <c r="G847" s="838">
        <v>309</v>
      </c>
      <c r="H847" s="395">
        <v>1</v>
      </c>
      <c r="I847" s="820"/>
      <c r="J847" s="423" t="s">
        <v>1032</v>
      </c>
      <c r="K847" s="927">
        <v>15</v>
      </c>
      <c r="L847" s="998"/>
      <c r="M847" s="945">
        <f>+K847*L847</f>
        <v>0</v>
      </c>
    </row>
    <row r="848" spans="1:13">
      <c r="A848" s="13" t="s">
        <v>468</v>
      </c>
      <c r="B848" s="13"/>
      <c r="C848" s="13"/>
      <c r="D848" s="13"/>
      <c r="E848" s="206" t="s">
        <v>469</v>
      </c>
      <c r="F848" s="300" t="s">
        <v>419</v>
      </c>
      <c r="G848" s="838">
        <v>3</v>
      </c>
      <c r="H848" s="425" t="s">
        <v>221</v>
      </c>
      <c r="I848" s="818"/>
      <c r="J848" s="425" t="s">
        <v>654</v>
      </c>
      <c r="K848" s="924">
        <v>3</v>
      </c>
      <c r="L848" s="998"/>
      <c r="M848" s="945">
        <f>+K848*L848</f>
        <v>0</v>
      </c>
    </row>
    <row r="849" spans="1:13">
      <c r="A849" s="13" t="s">
        <v>470</v>
      </c>
      <c r="B849" s="13"/>
      <c r="C849" s="13"/>
      <c r="D849" s="13"/>
      <c r="E849" s="206" t="s">
        <v>471</v>
      </c>
      <c r="F849" s="300" t="s">
        <v>419</v>
      </c>
      <c r="G849" s="838">
        <v>3</v>
      </c>
      <c r="H849" s="425" t="s">
        <v>289</v>
      </c>
      <c r="I849" s="818"/>
      <c r="J849" s="425" t="s">
        <v>654</v>
      </c>
      <c r="K849" s="924">
        <v>3</v>
      </c>
      <c r="L849" s="998"/>
      <c r="M849" s="945">
        <f>+K849*L849</f>
        <v>0</v>
      </c>
    </row>
    <row r="850" spans="1:13">
      <c r="A850" s="13"/>
      <c r="B850" s="13"/>
      <c r="C850" s="13"/>
      <c r="D850" s="13"/>
      <c r="E850" s="244" t="s">
        <v>472</v>
      </c>
      <c r="G850" s="855"/>
      <c r="H850" s="260"/>
      <c r="I850" s="839"/>
      <c r="J850" s="428"/>
      <c r="K850" s="934"/>
      <c r="L850" s="1072"/>
    </row>
    <row r="851" spans="1:13">
      <c r="A851" s="63"/>
      <c r="B851" s="13"/>
      <c r="C851" s="13"/>
      <c r="D851" s="13"/>
      <c r="E851" s="430" t="s">
        <v>473</v>
      </c>
      <c r="G851" s="855"/>
      <c r="H851" s="260"/>
      <c r="I851" s="839"/>
      <c r="J851" s="428"/>
      <c r="K851" s="934"/>
      <c r="L851" s="1072"/>
    </row>
    <row r="852" spans="1:13">
      <c r="A852" s="63"/>
      <c r="B852" s="13"/>
      <c r="C852" s="13"/>
      <c r="D852" s="13"/>
      <c r="E852" s="202"/>
      <c r="F852" s="430"/>
      <c r="G852" s="855"/>
      <c r="H852" s="260"/>
      <c r="I852" s="839"/>
      <c r="J852" s="428"/>
      <c r="K852" s="934"/>
      <c r="L852" s="1072"/>
    </row>
    <row r="853" spans="1:13">
      <c r="A853" s="21" t="s">
        <v>1130</v>
      </c>
      <c r="B853" s="13"/>
      <c r="C853" s="13"/>
      <c r="D853" s="13"/>
      <c r="E853" s="202"/>
      <c r="F853" s="193"/>
      <c r="G853" s="811"/>
      <c r="H853" s="544"/>
      <c r="I853" s="813"/>
      <c r="J853" s="39"/>
      <c r="K853" s="922"/>
      <c r="L853" s="1072"/>
    </row>
    <row r="854" spans="1:13">
      <c r="A854" s="13" t="s">
        <v>474</v>
      </c>
      <c r="B854" s="13"/>
      <c r="C854" s="13"/>
      <c r="D854" s="13"/>
      <c r="E854" s="206" t="s">
        <v>475</v>
      </c>
      <c r="F854" s="435" t="s">
        <v>835</v>
      </c>
      <c r="G854" s="836">
        <v>309</v>
      </c>
      <c r="H854" s="437" t="s">
        <v>477</v>
      </c>
      <c r="I854" s="561"/>
      <c r="J854" s="437" t="s">
        <v>477</v>
      </c>
      <c r="K854" s="924">
        <v>6</v>
      </c>
      <c r="L854" s="998"/>
      <c r="M854" s="947">
        <f>+K854*L854</f>
        <v>0</v>
      </c>
    </row>
    <row r="855" spans="1:13">
      <c r="A855" s="13" t="s">
        <v>478</v>
      </c>
      <c r="B855" s="13"/>
      <c r="C855" s="13"/>
      <c r="D855" s="13"/>
      <c r="E855" s="206" t="s">
        <v>475</v>
      </c>
      <c r="F855" s="435" t="s">
        <v>835</v>
      </c>
      <c r="G855" s="846">
        <v>309</v>
      </c>
      <c r="H855" s="440" t="s">
        <v>479</v>
      </c>
      <c r="I855" s="847"/>
      <c r="J855" s="441" t="s">
        <v>480</v>
      </c>
      <c r="K855" s="924">
        <v>15</v>
      </c>
      <c r="L855" s="998"/>
      <c r="M855" s="947">
        <f>+K855*L855</f>
        <v>0</v>
      </c>
    </row>
    <row r="856" spans="1:13">
      <c r="A856" s="13" t="s">
        <v>481</v>
      </c>
      <c r="B856" s="13"/>
      <c r="C856" s="13"/>
      <c r="D856" s="13"/>
      <c r="E856" s="206" t="s">
        <v>475</v>
      </c>
      <c r="F856" s="435" t="s">
        <v>835</v>
      </c>
      <c r="G856" s="817">
        <v>309</v>
      </c>
      <c r="H856" s="210">
        <v>1</v>
      </c>
      <c r="I856" s="238"/>
      <c r="J856" s="210" t="s">
        <v>221</v>
      </c>
      <c r="K856" s="924">
        <v>9</v>
      </c>
      <c r="L856" s="998"/>
      <c r="M856" s="947">
        <f>+K856*L856</f>
        <v>0</v>
      </c>
    </row>
    <row r="857" spans="1:13">
      <c r="A857" s="61"/>
      <c r="B857" s="13"/>
      <c r="C857" s="13"/>
      <c r="D857" s="13"/>
      <c r="E857" s="283" t="s">
        <v>482</v>
      </c>
      <c r="G857" s="764"/>
      <c r="H857" s="491"/>
      <c r="I857" s="568"/>
      <c r="J857" s="249"/>
      <c r="K857" s="866"/>
      <c r="L857" s="1072"/>
    </row>
    <row r="858" spans="1:13">
      <c r="A858" s="527"/>
      <c r="B858" s="13"/>
      <c r="C858" s="13"/>
      <c r="D858" s="13"/>
      <c r="E858" s="283" t="s">
        <v>483</v>
      </c>
      <c r="G858" s="833"/>
      <c r="H858" s="442"/>
      <c r="I858" s="829"/>
      <c r="J858" s="244"/>
      <c r="K858" s="866"/>
      <c r="L858" s="1072"/>
    </row>
    <row r="859" spans="1:13">
      <c r="A859" s="527"/>
      <c r="B859" s="13"/>
      <c r="C859" s="13"/>
      <c r="D859" s="13"/>
      <c r="E859" s="283" t="s">
        <v>684</v>
      </c>
      <c r="G859" s="833"/>
      <c r="H859" s="442"/>
      <c r="I859" s="829"/>
      <c r="J859" s="244"/>
      <c r="K859" s="866"/>
      <c r="L859" s="1072"/>
    </row>
    <row r="860" spans="1:13">
      <c r="A860" s="63"/>
      <c r="B860" s="13"/>
      <c r="C860" s="13"/>
      <c r="D860" s="13"/>
      <c r="E860" s="202"/>
      <c r="F860" s="256"/>
      <c r="G860" s="764"/>
      <c r="H860" s="491"/>
      <c r="I860" s="568"/>
      <c r="J860" s="249"/>
      <c r="K860" s="866"/>
      <c r="L860" s="1072"/>
    </row>
    <row r="861" spans="1:13">
      <c r="A861" s="21" t="s">
        <v>1131</v>
      </c>
      <c r="B861" s="13"/>
      <c r="C861" s="13"/>
      <c r="D861" s="13"/>
      <c r="E861" s="202"/>
      <c r="F861" s="244"/>
      <c r="G861" s="833"/>
      <c r="H861" s="442"/>
      <c r="I861" s="829"/>
      <c r="J861" s="244"/>
      <c r="K861" s="866"/>
      <c r="L861" s="1072"/>
    </row>
    <row r="862" spans="1:13" ht="15.6">
      <c r="A862" s="13" t="s">
        <v>1132</v>
      </c>
      <c r="B862" s="13"/>
      <c r="C862" s="13"/>
      <c r="D862" s="13"/>
      <c r="E862" s="206" t="s">
        <v>484</v>
      </c>
      <c r="F862" s="435" t="s">
        <v>476</v>
      </c>
      <c r="G862" s="838">
        <v>3</v>
      </c>
      <c r="H862" s="425" t="s">
        <v>397</v>
      </c>
      <c r="I862" s="818"/>
      <c r="J862" s="631" t="s">
        <v>485</v>
      </c>
      <c r="K862" s="924">
        <v>3</v>
      </c>
      <c r="L862" s="998"/>
      <c r="M862" s="947">
        <f>+K862*L862</f>
        <v>0</v>
      </c>
    </row>
    <row r="863" spans="1:13" ht="15.6">
      <c r="A863" s="13" t="s">
        <v>1133</v>
      </c>
      <c r="B863" s="13"/>
      <c r="C863" s="13"/>
      <c r="D863" s="13"/>
      <c r="E863" s="206" t="s">
        <v>484</v>
      </c>
      <c r="F863" s="435" t="s">
        <v>476</v>
      </c>
      <c r="G863" s="838">
        <v>3</v>
      </c>
      <c r="H863" s="425" t="s">
        <v>289</v>
      </c>
      <c r="I863" s="818"/>
      <c r="J863" s="425" t="s">
        <v>289</v>
      </c>
      <c r="K863" s="924">
        <v>3</v>
      </c>
      <c r="L863" s="998"/>
      <c r="M863" s="947">
        <f>+K863*L863</f>
        <v>0</v>
      </c>
    </row>
    <row r="864" spans="1:13">
      <c r="A864" s="73"/>
      <c r="B864" s="13"/>
      <c r="C864" s="13"/>
      <c r="D864" s="13"/>
      <c r="E864" s="244" t="s">
        <v>836</v>
      </c>
      <c r="G864" s="833"/>
      <c r="H864" s="442"/>
      <c r="I864" s="829"/>
      <c r="J864" s="244"/>
      <c r="K864" s="929"/>
      <c r="L864" s="1072"/>
    </row>
    <row r="865" spans="1:13">
      <c r="A865" s="73"/>
      <c r="B865" s="13"/>
      <c r="C865" s="13"/>
      <c r="D865" s="13"/>
      <c r="E865" s="430" t="s">
        <v>685</v>
      </c>
      <c r="G865" s="857"/>
      <c r="H865" s="244"/>
      <c r="I865" s="829"/>
      <c r="J865" s="244"/>
      <c r="K865" s="929"/>
      <c r="L865" s="1072"/>
    </row>
    <row r="866" spans="1:13">
      <c r="A866" s="73"/>
      <c r="B866" s="13"/>
      <c r="C866" s="13"/>
      <c r="D866" s="13"/>
      <c r="E866" s="202"/>
      <c r="F866" s="244"/>
      <c r="G866" s="833"/>
      <c r="H866" s="244"/>
      <c r="I866" s="829"/>
      <c r="J866" s="244"/>
      <c r="K866" s="929"/>
      <c r="L866" s="1072"/>
    </row>
    <row r="867" spans="1:13">
      <c r="A867" s="21" t="s">
        <v>1134</v>
      </c>
      <c r="B867" s="13"/>
      <c r="C867" s="13"/>
      <c r="D867" s="13"/>
      <c r="E867" s="202"/>
      <c r="F867" s="244"/>
      <c r="G867" s="833"/>
      <c r="H867" s="442"/>
      <c r="I867" s="829"/>
      <c r="J867" s="244"/>
      <c r="K867" s="866"/>
      <c r="L867" s="1072"/>
    </row>
    <row r="868" spans="1:13" ht="25.5" customHeight="1">
      <c r="A868" s="1246" t="s">
        <v>837</v>
      </c>
      <c r="B868" s="1246"/>
      <c r="C868" s="1246"/>
      <c r="D868" s="1247"/>
      <c r="E868" s="304" t="s">
        <v>654</v>
      </c>
      <c r="F868" s="633" t="s">
        <v>419</v>
      </c>
      <c r="G868" s="838">
        <v>3</v>
      </c>
      <c r="H868" s="395" t="s">
        <v>654</v>
      </c>
      <c r="I868" s="820"/>
      <c r="J868" s="395">
        <v>1</v>
      </c>
      <c r="K868" s="927">
        <v>3</v>
      </c>
      <c r="L868" s="1000"/>
      <c r="M868" s="952">
        <f>+K868*L868</f>
        <v>0</v>
      </c>
    </row>
    <row r="869" spans="1:13">
      <c r="A869" s="13" t="s">
        <v>648</v>
      </c>
      <c r="B869" s="13"/>
      <c r="C869" s="13"/>
      <c r="D869" s="13"/>
      <c r="E869" s="202"/>
      <c r="F869" s="244"/>
      <c r="G869" s="833"/>
      <c r="H869" s="442"/>
      <c r="I869" s="829"/>
      <c r="J869" s="244"/>
      <c r="K869" s="929"/>
      <c r="L869" s="1072"/>
    </row>
    <row r="870" spans="1:13">
      <c r="A870" s="21" t="s">
        <v>675</v>
      </c>
      <c r="B870" s="13"/>
      <c r="C870" s="13"/>
      <c r="D870" s="13"/>
      <c r="E870" s="202"/>
      <c r="F870" s="638"/>
      <c r="G870" s="811"/>
      <c r="H870" s="744"/>
      <c r="I870" s="813"/>
      <c r="J870" s="744"/>
      <c r="K870" s="922"/>
      <c r="L870" s="1072"/>
    </row>
    <row r="871" spans="1:13">
      <c r="A871" s="21" t="s">
        <v>676</v>
      </c>
      <c r="B871" s="13"/>
      <c r="C871" s="13"/>
      <c r="D871" s="13"/>
      <c r="E871" s="202"/>
      <c r="F871" s="244"/>
      <c r="G871" s="833"/>
      <c r="H871" s="244"/>
      <c r="I871" s="829"/>
      <c r="J871" s="244"/>
      <c r="K871" s="866"/>
      <c r="L871" s="1072"/>
    </row>
    <row r="872" spans="1:13">
      <c r="A872" s="21" t="s">
        <v>677</v>
      </c>
      <c r="B872" s="13"/>
      <c r="C872" s="13"/>
      <c r="D872" s="13"/>
      <c r="E872" s="202"/>
      <c r="F872" s="638"/>
      <c r="G872" s="811"/>
      <c r="H872" s="744"/>
      <c r="I872" s="813"/>
      <c r="J872" s="744"/>
      <c r="K872" s="922"/>
      <c r="L872" s="1072"/>
    </row>
    <row r="873" spans="1:13">
      <c r="A873" s="21"/>
      <c r="B873" s="13"/>
      <c r="C873" s="13"/>
      <c r="D873" s="13"/>
      <c r="E873" s="202"/>
      <c r="F873" s="638"/>
      <c r="G873" s="811"/>
      <c r="H873" s="744"/>
      <c r="I873" s="813"/>
      <c r="J873" s="744"/>
      <c r="K873" s="922"/>
      <c r="L873" s="1072"/>
    </row>
    <row r="874" spans="1:13">
      <c r="A874" s="21" t="s">
        <v>486</v>
      </c>
      <c r="B874" s="13"/>
      <c r="C874" s="13"/>
      <c r="D874" s="13"/>
      <c r="E874" s="202"/>
      <c r="F874" s="256"/>
      <c r="G874" s="826"/>
      <c r="H874" s="491"/>
      <c r="I874" s="568"/>
      <c r="J874" s="249"/>
      <c r="K874" s="866"/>
      <c r="L874" s="1072"/>
    </row>
    <row r="875" spans="1:13">
      <c r="A875" s="13" t="s">
        <v>487</v>
      </c>
      <c r="B875" s="13"/>
      <c r="C875" s="13"/>
      <c r="D875" s="13"/>
      <c r="E875" s="206" t="s">
        <v>488</v>
      </c>
      <c r="F875" s="207" t="s">
        <v>489</v>
      </c>
      <c r="G875" s="834">
        <v>432</v>
      </c>
      <c r="H875" s="1107" t="s">
        <v>646</v>
      </c>
      <c r="I875" s="1108"/>
      <c r="J875" s="210">
        <v>1</v>
      </c>
      <c r="K875" s="924">
        <v>1</v>
      </c>
      <c r="L875" s="997"/>
      <c r="M875" s="945">
        <f t="shared" ref="M875:M881" si="12">+K875*L875</f>
        <v>0</v>
      </c>
    </row>
    <row r="876" spans="1:13">
      <c r="A876" s="13" t="s">
        <v>490</v>
      </c>
      <c r="B876" s="13"/>
      <c r="C876" s="13"/>
      <c r="D876" s="13"/>
      <c r="E876" s="206" t="s">
        <v>491</v>
      </c>
      <c r="F876" s="207" t="s">
        <v>489</v>
      </c>
      <c r="G876" s="834">
        <v>432</v>
      </c>
      <c r="H876" s="1107" t="s">
        <v>646</v>
      </c>
      <c r="I876" s="1108"/>
      <c r="J876" s="210">
        <v>1</v>
      </c>
      <c r="K876" s="924">
        <v>1</v>
      </c>
      <c r="L876" s="997"/>
      <c r="M876" s="945">
        <f t="shared" si="12"/>
        <v>0</v>
      </c>
    </row>
    <row r="877" spans="1:13">
      <c r="A877" s="13" t="s">
        <v>492</v>
      </c>
      <c r="B877" s="13"/>
      <c r="C877" s="13"/>
      <c r="D877" s="13"/>
      <c r="E877" s="210" t="s">
        <v>654</v>
      </c>
      <c r="F877" s="207" t="s">
        <v>489</v>
      </c>
      <c r="G877" s="834">
        <v>432</v>
      </c>
      <c r="H877" s="1107" t="s">
        <v>646</v>
      </c>
      <c r="I877" s="1108"/>
      <c r="J877" s="210">
        <v>1</v>
      </c>
      <c r="K877" s="924">
        <v>1</v>
      </c>
      <c r="L877" s="997"/>
      <c r="M877" s="945">
        <f t="shared" si="12"/>
        <v>0</v>
      </c>
    </row>
    <row r="878" spans="1:13">
      <c r="A878" s="13" t="s">
        <v>493</v>
      </c>
      <c r="B878" s="13"/>
      <c r="C878" s="13"/>
      <c r="D878" s="13"/>
      <c r="E878" s="206" t="s">
        <v>428</v>
      </c>
      <c r="F878" s="207" t="s">
        <v>424</v>
      </c>
      <c r="G878" s="834">
        <v>432</v>
      </c>
      <c r="H878" s="1107" t="s">
        <v>646</v>
      </c>
      <c r="I878" s="1108"/>
      <c r="J878" s="624">
        <v>1E-3</v>
      </c>
      <c r="K878" s="924">
        <v>1</v>
      </c>
      <c r="L878" s="997"/>
      <c r="M878" s="945">
        <f t="shared" si="12"/>
        <v>0</v>
      </c>
    </row>
    <row r="879" spans="1:13">
      <c r="A879" s="13" t="s">
        <v>494</v>
      </c>
      <c r="B879" s="13"/>
      <c r="C879" s="13"/>
      <c r="D879" s="13"/>
      <c r="E879" s="206" t="s">
        <v>495</v>
      </c>
      <c r="F879" s="207" t="s">
        <v>424</v>
      </c>
      <c r="G879" s="834">
        <v>432</v>
      </c>
      <c r="H879" s="1107" t="s">
        <v>646</v>
      </c>
      <c r="I879" s="1108"/>
      <c r="J879" s="624">
        <v>1E-3</v>
      </c>
      <c r="K879" s="924">
        <v>1</v>
      </c>
      <c r="L879" s="997"/>
      <c r="M879" s="945">
        <f t="shared" si="12"/>
        <v>0</v>
      </c>
    </row>
    <row r="880" spans="1:13">
      <c r="A880" s="13" t="s">
        <v>496</v>
      </c>
      <c r="B880" s="13"/>
      <c r="C880" s="13"/>
      <c r="D880" s="13"/>
      <c r="E880" s="206" t="s">
        <v>428</v>
      </c>
      <c r="F880" s="207" t="s">
        <v>424</v>
      </c>
      <c r="G880" s="834">
        <v>432</v>
      </c>
      <c r="H880" s="1107" t="s">
        <v>646</v>
      </c>
      <c r="I880" s="1108"/>
      <c r="J880" s="624">
        <v>1E-3</v>
      </c>
      <c r="K880" s="924">
        <v>1</v>
      </c>
      <c r="L880" s="997"/>
      <c r="M880" s="945">
        <f t="shared" si="12"/>
        <v>0</v>
      </c>
    </row>
    <row r="881" spans="1:13">
      <c r="A881" s="13" t="s">
        <v>497</v>
      </c>
      <c r="B881" s="13"/>
      <c r="C881" s="13"/>
      <c r="D881" s="13"/>
      <c r="E881" s="206" t="s">
        <v>428</v>
      </c>
      <c r="F881" s="207" t="s">
        <v>424</v>
      </c>
      <c r="G881" s="834">
        <v>432</v>
      </c>
      <c r="H881" s="1107" t="s">
        <v>646</v>
      </c>
      <c r="I881" s="1108"/>
      <c r="J881" s="624">
        <v>1E-3</v>
      </c>
      <c r="K881" s="924">
        <v>1</v>
      </c>
      <c r="L881" s="997"/>
      <c r="M881" s="945">
        <f t="shared" si="12"/>
        <v>0</v>
      </c>
    </row>
    <row r="882" spans="1:13">
      <c r="A882" s="73"/>
      <c r="B882" s="13"/>
      <c r="C882" s="13"/>
      <c r="D882" s="13"/>
      <c r="E882" s="202"/>
      <c r="F882" s="638"/>
      <c r="G882" s="811"/>
      <c r="H882" s="744"/>
      <c r="I882" s="813"/>
      <c r="J882" s="746"/>
      <c r="K882" s="922"/>
      <c r="L882" s="1072"/>
    </row>
    <row r="883" spans="1:13">
      <c r="A883" s="21" t="s">
        <v>498</v>
      </c>
      <c r="B883" s="13"/>
      <c r="C883" s="13"/>
      <c r="D883" s="13"/>
      <c r="E883" s="202"/>
      <c r="F883" s="638"/>
      <c r="G883" s="811"/>
      <c r="H883" s="744"/>
      <c r="I883" s="813"/>
      <c r="J883" s="746"/>
      <c r="K883" s="922"/>
      <c r="L883" s="1072"/>
    </row>
    <row r="884" spans="1:13">
      <c r="A884" s="13" t="s">
        <v>487</v>
      </c>
      <c r="B884" s="13"/>
      <c r="C884" s="13"/>
      <c r="D884" s="13"/>
      <c r="E884" s="206" t="s">
        <v>488</v>
      </c>
      <c r="F884" s="207" t="s">
        <v>489</v>
      </c>
      <c r="G884" s="834"/>
      <c r="H884" s="1107" t="s">
        <v>646</v>
      </c>
      <c r="I884" s="1108"/>
      <c r="J884" s="210">
        <v>1</v>
      </c>
      <c r="K884" s="924" t="s">
        <v>149</v>
      </c>
      <c r="L884" s="1073" t="s">
        <v>871</v>
      </c>
      <c r="M884" s="947" t="s">
        <v>871</v>
      </c>
    </row>
    <row r="885" spans="1:13">
      <c r="A885" s="13" t="s">
        <v>490</v>
      </c>
      <c r="B885" s="13"/>
      <c r="C885" s="13"/>
      <c r="D885" s="13"/>
      <c r="E885" s="206" t="s">
        <v>491</v>
      </c>
      <c r="F885" s="207" t="s">
        <v>489</v>
      </c>
      <c r="G885" s="834"/>
      <c r="H885" s="1107" t="s">
        <v>646</v>
      </c>
      <c r="I885" s="1108"/>
      <c r="J885" s="210">
        <v>1</v>
      </c>
      <c r="K885" s="924" t="s">
        <v>149</v>
      </c>
      <c r="L885" s="1073" t="s">
        <v>871</v>
      </c>
      <c r="M885" s="947" t="s">
        <v>871</v>
      </c>
    </row>
    <row r="886" spans="1:13">
      <c r="A886" s="13" t="s">
        <v>492</v>
      </c>
      <c r="B886" s="13"/>
      <c r="C886" s="13"/>
      <c r="D886" s="13"/>
      <c r="E886" s="210" t="s">
        <v>654</v>
      </c>
      <c r="F886" s="207" t="s">
        <v>489</v>
      </c>
      <c r="G886" s="834"/>
      <c r="H886" s="1107" t="s">
        <v>646</v>
      </c>
      <c r="I886" s="1108"/>
      <c r="J886" s="210">
        <v>1</v>
      </c>
      <c r="K886" s="924" t="s">
        <v>149</v>
      </c>
      <c r="L886" s="1073" t="s">
        <v>871</v>
      </c>
      <c r="M886" s="947" t="s">
        <v>871</v>
      </c>
    </row>
    <row r="887" spans="1:13">
      <c r="A887" s="13" t="s">
        <v>493</v>
      </c>
      <c r="B887" s="13"/>
      <c r="C887" s="13"/>
      <c r="D887" s="13"/>
      <c r="E887" s="206" t="s">
        <v>428</v>
      </c>
      <c r="F887" s="207" t="s">
        <v>424</v>
      </c>
      <c r="G887" s="834"/>
      <c r="H887" s="1107" t="s">
        <v>646</v>
      </c>
      <c r="I887" s="1108"/>
      <c r="J887" s="624">
        <v>2E-3</v>
      </c>
      <c r="K887" s="924" t="s">
        <v>149</v>
      </c>
      <c r="L887" s="1073" t="s">
        <v>871</v>
      </c>
      <c r="M887" s="947" t="s">
        <v>871</v>
      </c>
    </row>
    <row r="888" spans="1:13">
      <c r="A888" s="13" t="s">
        <v>494</v>
      </c>
      <c r="B888" s="13"/>
      <c r="C888" s="13"/>
      <c r="D888" s="13"/>
      <c r="E888" s="206" t="s">
        <v>495</v>
      </c>
      <c r="F888" s="207" t="s">
        <v>424</v>
      </c>
      <c r="G888" s="834"/>
      <c r="H888" s="1107" t="s">
        <v>646</v>
      </c>
      <c r="I888" s="1108"/>
      <c r="J888" s="624">
        <v>2E-3</v>
      </c>
      <c r="K888" s="924" t="s">
        <v>149</v>
      </c>
      <c r="L888" s="1073" t="s">
        <v>871</v>
      </c>
      <c r="M888" s="947" t="s">
        <v>871</v>
      </c>
    </row>
    <row r="889" spans="1:13">
      <c r="A889" s="13" t="s">
        <v>496</v>
      </c>
      <c r="B889" s="13"/>
      <c r="C889" s="13"/>
      <c r="D889" s="13"/>
      <c r="E889" s="206" t="s">
        <v>428</v>
      </c>
      <c r="F889" s="207" t="s">
        <v>424</v>
      </c>
      <c r="G889" s="834"/>
      <c r="H889" s="1107" t="s">
        <v>646</v>
      </c>
      <c r="I889" s="1108"/>
      <c r="J889" s="624">
        <v>2E-3</v>
      </c>
      <c r="K889" s="924" t="s">
        <v>149</v>
      </c>
      <c r="L889" s="1073" t="s">
        <v>871</v>
      </c>
      <c r="M889" s="947" t="s">
        <v>871</v>
      </c>
    </row>
    <row r="890" spans="1:13">
      <c r="A890" s="13" t="s">
        <v>497</v>
      </c>
      <c r="B890" s="13"/>
      <c r="C890" s="13"/>
      <c r="D890" s="13"/>
      <c r="E890" s="206" t="s">
        <v>428</v>
      </c>
      <c r="F890" s="207" t="s">
        <v>424</v>
      </c>
      <c r="G890" s="834"/>
      <c r="H890" s="1107" t="s">
        <v>646</v>
      </c>
      <c r="I890" s="1108"/>
      <c r="J890" s="624">
        <v>2E-3</v>
      </c>
      <c r="K890" s="924" t="s">
        <v>149</v>
      </c>
      <c r="L890" s="1073" t="s">
        <v>871</v>
      </c>
      <c r="M890" s="947" t="s">
        <v>871</v>
      </c>
    </row>
    <row r="891" spans="1:13">
      <c r="A891" s="74"/>
      <c r="B891" s="13"/>
      <c r="C891" s="13"/>
      <c r="D891" s="13"/>
      <c r="E891" s="202"/>
      <c r="F891" s="638"/>
      <c r="G891" s="811"/>
      <c r="H891" s="744"/>
      <c r="I891" s="813"/>
      <c r="J891" s="746"/>
      <c r="K891" s="922"/>
      <c r="L891" s="1072"/>
    </row>
    <row r="892" spans="1:13">
      <c r="A892" s="21" t="s">
        <v>678</v>
      </c>
      <c r="B892" s="13"/>
      <c r="C892" s="13"/>
      <c r="D892" s="13"/>
      <c r="E892" s="202"/>
      <c r="F892" s="35"/>
      <c r="G892" s="811"/>
      <c r="H892" s="39"/>
      <c r="I892" s="813" t="s">
        <v>93</v>
      </c>
      <c r="J892" s="544"/>
      <c r="K892" s="922" t="s">
        <v>93</v>
      </c>
      <c r="L892" s="1072"/>
    </row>
    <row r="893" spans="1:13">
      <c r="A893" s="13" t="s">
        <v>441</v>
      </c>
      <c r="B893" s="13"/>
      <c r="C893" s="13"/>
      <c r="D893" s="13"/>
      <c r="E893" s="206" t="s">
        <v>499</v>
      </c>
      <c r="F893" s="590"/>
      <c r="G893" s="817">
        <v>432</v>
      </c>
      <c r="H893" s="639" t="s">
        <v>221</v>
      </c>
      <c r="I893" s="238"/>
      <c r="J893" s="210" t="s">
        <v>289</v>
      </c>
      <c r="K893" s="924">
        <v>2</v>
      </c>
      <c r="L893" s="998"/>
      <c r="M893" s="945">
        <f>+K893*L893</f>
        <v>0</v>
      </c>
    </row>
    <row r="894" spans="1:13">
      <c r="A894" s="13" t="s">
        <v>443</v>
      </c>
      <c r="B894" s="13"/>
      <c r="C894" s="13"/>
      <c r="D894" s="13"/>
      <c r="E894" s="206" t="s">
        <v>499</v>
      </c>
      <c r="F894" s="590"/>
      <c r="G894" s="817">
        <v>432</v>
      </c>
      <c r="H894" s="640" t="s">
        <v>221</v>
      </c>
      <c r="I894" s="238"/>
      <c r="J894" s="210" t="s">
        <v>289</v>
      </c>
      <c r="K894" s="924">
        <v>2</v>
      </c>
      <c r="L894" s="998"/>
      <c r="M894" s="945">
        <f>+K894*L894</f>
        <v>0</v>
      </c>
    </row>
    <row r="895" spans="1:13">
      <c r="A895" s="13" t="s">
        <v>500</v>
      </c>
      <c r="B895" s="13"/>
      <c r="C895" s="13"/>
      <c r="D895" s="20"/>
      <c r="E895" s="892"/>
      <c r="F895" s="885"/>
      <c r="G895" s="851"/>
      <c r="H895" s="858"/>
      <c r="I895" s="853"/>
      <c r="J895" s="859"/>
      <c r="K895" s="933"/>
      <c r="L895" s="1076"/>
      <c r="M895" s="950"/>
    </row>
    <row r="896" spans="1:13">
      <c r="A896" s="13" t="s">
        <v>446</v>
      </c>
      <c r="B896" s="13"/>
      <c r="C896" s="13"/>
      <c r="D896" s="13"/>
      <c r="E896" s="206" t="s">
        <v>447</v>
      </c>
      <c r="F896" s="590"/>
      <c r="G896" s="817">
        <v>432</v>
      </c>
      <c r="H896" s="640" t="s">
        <v>221</v>
      </c>
      <c r="I896" s="238"/>
      <c r="J896" s="210" t="s">
        <v>289</v>
      </c>
      <c r="K896" s="924">
        <v>2</v>
      </c>
      <c r="L896" s="998"/>
      <c r="M896" s="945">
        <f>+K896*L896</f>
        <v>0</v>
      </c>
    </row>
    <row r="897" spans="1:13">
      <c r="A897" s="13" t="s">
        <v>448</v>
      </c>
      <c r="B897" s="13"/>
      <c r="C897" s="13"/>
      <c r="D897" s="13"/>
      <c r="E897" s="206" t="s">
        <v>449</v>
      </c>
      <c r="F897" s="590"/>
      <c r="G897" s="817">
        <v>432</v>
      </c>
      <c r="H897" s="640" t="s">
        <v>221</v>
      </c>
      <c r="I897" s="238"/>
      <c r="J897" s="210" t="s">
        <v>289</v>
      </c>
      <c r="K897" s="924">
        <v>2</v>
      </c>
      <c r="L897" s="998"/>
      <c r="M897" s="945">
        <f>+K897*L897</f>
        <v>0</v>
      </c>
    </row>
    <row r="898" spans="1:13">
      <c r="A898" s="13" t="s">
        <v>450</v>
      </c>
      <c r="B898" s="13"/>
      <c r="C898" s="13"/>
      <c r="D898" s="13"/>
      <c r="E898" s="206" t="s">
        <v>449</v>
      </c>
      <c r="F898" s="590"/>
      <c r="G898" s="817">
        <v>432</v>
      </c>
      <c r="H898" s="640" t="s">
        <v>221</v>
      </c>
      <c r="I898" s="238"/>
      <c r="J898" s="210" t="s">
        <v>289</v>
      </c>
      <c r="K898" s="924">
        <v>2</v>
      </c>
      <c r="L898" s="998"/>
      <c r="M898" s="945">
        <f>+K898*L898</f>
        <v>0</v>
      </c>
    </row>
    <row r="899" spans="1:13">
      <c r="A899" s="13" t="s">
        <v>451</v>
      </c>
      <c r="B899" s="13"/>
      <c r="C899" s="13"/>
      <c r="D899" s="13"/>
      <c r="E899" s="206" t="s">
        <v>452</v>
      </c>
      <c r="F899" s="590"/>
      <c r="G899" s="817">
        <v>432</v>
      </c>
      <c r="H899" s="640" t="s">
        <v>221</v>
      </c>
      <c r="I899" s="238"/>
      <c r="J899" s="210" t="s">
        <v>289</v>
      </c>
      <c r="K899" s="924">
        <v>2</v>
      </c>
      <c r="L899" s="998"/>
      <c r="M899" s="945">
        <f>+K899*L899</f>
        <v>0</v>
      </c>
    </row>
    <row r="900" spans="1:13">
      <c r="A900" s="526"/>
      <c r="B900" s="13"/>
      <c r="C900" s="13"/>
      <c r="D900" s="13"/>
      <c r="E900" s="256" t="s">
        <v>838</v>
      </c>
      <c r="F900" s="638"/>
      <c r="G900" s="811"/>
      <c r="H900" s="744"/>
      <c r="I900" s="813"/>
      <c r="J900" s="744"/>
      <c r="K900" s="922"/>
      <c r="L900" s="1072"/>
    </row>
    <row r="901" spans="1:13">
      <c r="A901" s="526"/>
      <c r="B901" s="13"/>
      <c r="C901" s="13"/>
      <c r="D901" s="13"/>
      <c r="E901" s="35" t="s">
        <v>501</v>
      </c>
      <c r="F901" s="638"/>
      <c r="G901" s="811"/>
      <c r="H901" s="744"/>
      <c r="I901" s="813"/>
      <c r="J901" s="744"/>
      <c r="K901" s="922"/>
      <c r="L901" s="1072"/>
    </row>
    <row r="902" spans="1:13">
      <c r="A902" s="526"/>
      <c r="B902" s="13"/>
      <c r="C902" s="13"/>
      <c r="D902" s="13"/>
      <c r="E902" s="35"/>
      <c r="F902" s="638"/>
      <c r="G902" s="811"/>
      <c r="H902" s="744"/>
      <c r="I902" s="813"/>
      <c r="J902" s="744"/>
      <c r="K902" s="922"/>
      <c r="L902" s="1072"/>
    </row>
    <row r="903" spans="1:13">
      <c r="A903" s="21" t="s">
        <v>679</v>
      </c>
      <c r="B903" s="13"/>
      <c r="C903" s="13"/>
      <c r="D903" s="13"/>
      <c r="E903" s="202"/>
      <c r="F903" s="193"/>
      <c r="G903" s="811"/>
      <c r="H903" s="39"/>
      <c r="I903" s="813"/>
      <c r="J903" s="39"/>
      <c r="K903" s="922"/>
      <c r="L903" s="1072"/>
    </row>
    <row r="904" spans="1:13">
      <c r="A904" s="21" t="s">
        <v>486</v>
      </c>
      <c r="B904" s="13"/>
      <c r="C904" s="13"/>
      <c r="D904" s="13"/>
      <c r="E904" s="202"/>
      <c r="F904" s="193"/>
      <c r="G904" s="811"/>
      <c r="H904" s="39"/>
      <c r="I904" s="813"/>
      <c r="J904" s="39"/>
      <c r="K904" s="922"/>
      <c r="L904" s="1072"/>
    </row>
    <row r="905" spans="1:13">
      <c r="A905" s="13" t="s">
        <v>502</v>
      </c>
      <c r="B905" s="13"/>
      <c r="C905" s="13"/>
      <c r="D905" s="13"/>
      <c r="E905" s="206" t="s">
        <v>503</v>
      </c>
      <c r="F905" s="641" t="s">
        <v>504</v>
      </c>
      <c r="G905" s="836">
        <v>432</v>
      </c>
      <c r="H905" s="630" t="s">
        <v>654</v>
      </c>
      <c r="I905" s="238"/>
      <c r="J905" s="642" t="s">
        <v>308</v>
      </c>
      <c r="K905" s="924">
        <v>4</v>
      </c>
      <c r="L905" s="998"/>
      <c r="M905" s="945">
        <f>+K905*L905</f>
        <v>0</v>
      </c>
    </row>
    <row r="906" spans="1:13">
      <c r="A906" s="13" t="s">
        <v>505</v>
      </c>
      <c r="B906" s="13"/>
      <c r="C906" s="13"/>
      <c r="D906" s="13"/>
      <c r="E906" s="206" t="s">
        <v>503</v>
      </c>
      <c r="F906" s="643" t="s">
        <v>504</v>
      </c>
      <c r="G906" s="836">
        <v>432</v>
      </c>
      <c r="H906" s="604" t="s">
        <v>654</v>
      </c>
      <c r="I906" s="238"/>
      <c r="J906" s="440" t="s">
        <v>506</v>
      </c>
      <c r="K906" s="924">
        <v>6</v>
      </c>
      <c r="L906" s="998"/>
      <c r="M906" s="945">
        <f>+K906*L906</f>
        <v>0</v>
      </c>
    </row>
    <row r="907" spans="1:13">
      <c r="A907" s="13" t="s">
        <v>507</v>
      </c>
      <c r="B907" s="13"/>
      <c r="C907" s="13"/>
      <c r="D907" s="13"/>
      <c r="E907" s="206" t="s">
        <v>503</v>
      </c>
      <c r="F907" s="435" t="s">
        <v>504</v>
      </c>
      <c r="G907" s="836">
        <v>432</v>
      </c>
      <c r="H907" s="644" t="s">
        <v>797</v>
      </c>
      <c r="I907" s="238"/>
      <c r="J907" s="644" t="s">
        <v>508</v>
      </c>
      <c r="K907" s="924">
        <v>6</v>
      </c>
      <c r="L907" s="998"/>
      <c r="M907" s="945">
        <f>+K907*L907</f>
        <v>0</v>
      </c>
    </row>
    <row r="908" spans="1:13">
      <c r="A908" s="61"/>
      <c r="B908" s="13"/>
      <c r="C908" s="13"/>
      <c r="D908" s="13"/>
      <c r="E908" s="283" t="s">
        <v>509</v>
      </c>
      <c r="G908" s="764"/>
      <c r="H908" s="249"/>
      <c r="I908" s="568"/>
      <c r="J908" s="635"/>
      <c r="K908" s="866"/>
      <c r="L908" s="1072"/>
    </row>
    <row r="909" spans="1:13">
      <c r="A909" s="61"/>
      <c r="B909" s="13"/>
      <c r="C909" s="13"/>
      <c r="D909" s="13"/>
      <c r="E909" s="283" t="s">
        <v>514</v>
      </c>
      <c r="G909" s="764"/>
      <c r="H909" s="249"/>
      <c r="I909" s="568"/>
      <c r="J909" s="635"/>
      <c r="K909" s="866"/>
      <c r="L909" s="1072"/>
    </row>
    <row r="910" spans="1:13">
      <c r="A910" s="527"/>
      <c r="B910" s="13"/>
      <c r="C910" s="13"/>
      <c r="D910" s="13"/>
      <c r="E910" s="283" t="s">
        <v>510</v>
      </c>
      <c r="G910" s="764"/>
      <c r="H910" s="249"/>
      <c r="I910" s="568"/>
      <c r="J910" s="615"/>
      <c r="K910" s="866"/>
      <c r="L910" s="1072"/>
    </row>
    <row r="911" spans="1:13">
      <c r="A911" s="527"/>
      <c r="B911" s="13"/>
      <c r="C911" s="13"/>
      <c r="D911" s="13"/>
      <c r="E911" s="283"/>
      <c r="G911" s="764"/>
      <c r="H911" s="249"/>
      <c r="I911" s="568"/>
      <c r="J911" s="615"/>
      <c r="K911" s="866"/>
      <c r="L911" s="1072"/>
    </row>
    <row r="912" spans="1:13">
      <c r="A912" s="21" t="s">
        <v>498</v>
      </c>
      <c r="B912" s="13"/>
      <c r="C912" s="13"/>
      <c r="D912" s="13"/>
      <c r="E912" s="202"/>
      <c r="F912" s="283"/>
      <c r="G912" s="764"/>
      <c r="H912" s="249"/>
      <c r="I912" s="568"/>
      <c r="J912" s="615"/>
      <c r="K912" s="866"/>
      <c r="L912" s="1072"/>
    </row>
    <row r="913" spans="1:13">
      <c r="A913" s="13" t="s">
        <v>502</v>
      </c>
      <c r="B913" s="13"/>
      <c r="C913" s="13"/>
      <c r="D913" s="13"/>
      <c r="E913" s="206" t="s">
        <v>503</v>
      </c>
      <c r="F913" s="641" t="s">
        <v>504</v>
      </c>
      <c r="G913" s="836"/>
      <c r="H913" s="642" t="s">
        <v>654</v>
      </c>
      <c r="I913" s="238"/>
      <c r="J913" s="642" t="s">
        <v>308</v>
      </c>
      <c r="K913" s="924" t="s">
        <v>149</v>
      </c>
      <c r="L913" s="1073" t="s">
        <v>871</v>
      </c>
      <c r="M913" s="947" t="s">
        <v>871</v>
      </c>
    </row>
    <row r="914" spans="1:13">
      <c r="A914" s="13" t="s">
        <v>505</v>
      </c>
      <c r="B914" s="13"/>
      <c r="C914" s="13"/>
      <c r="D914" s="13"/>
      <c r="E914" s="206" t="s">
        <v>503</v>
      </c>
      <c r="F914" s="643" t="s">
        <v>504</v>
      </c>
      <c r="G914" s="846"/>
      <c r="H914" s="440" t="s">
        <v>654</v>
      </c>
      <c r="I914" s="238"/>
      <c r="J914" s="440" t="s">
        <v>511</v>
      </c>
      <c r="K914" s="924" t="s">
        <v>149</v>
      </c>
      <c r="L914" s="1073" t="s">
        <v>871</v>
      </c>
      <c r="M914" s="947" t="s">
        <v>871</v>
      </c>
    </row>
    <row r="915" spans="1:13">
      <c r="A915" s="13" t="s">
        <v>512</v>
      </c>
      <c r="B915" s="13"/>
      <c r="C915" s="13"/>
      <c r="D915" s="13"/>
      <c r="E915" s="206" t="s">
        <v>503</v>
      </c>
      <c r="F915" s="435" t="s">
        <v>504</v>
      </c>
      <c r="G915" s="817"/>
      <c r="H915" s="644" t="s">
        <v>798</v>
      </c>
      <c r="I915" s="238"/>
      <c r="J915" s="644" t="s">
        <v>513</v>
      </c>
      <c r="K915" s="924" t="s">
        <v>149</v>
      </c>
      <c r="L915" s="1073" t="s">
        <v>871</v>
      </c>
      <c r="M915" s="947" t="s">
        <v>871</v>
      </c>
    </row>
    <row r="916" spans="1:13">
      <c r="A916" s="61"/>
      <c r="B916" s="13"/>
      <c r="C916" s="13"/>
      <c r="D916" s="13"/>
      <c r="E916" s="283" t="s">
        <v>509</v>
      </c>
      <c r="G916" s="764"/>
      <c r="H916" s="249"/>
      <c r="I916" s="568"/>
      <c r="J916" s="491"/>
      <c r="K916" s="866"/>
      <c r="L916" s="1072"/>
    </row>
    <row r="917" spans="1:13">
      <c r="A917" s="527"/>
      <c r="B917" s="13"/>
      <c r="C917" s="13"/>
      <c r="D917" s="13"/>
      <c r="E917" s="283" t="s">
        <v>514</v>
      </c>
      <c r="H917" s="249"/>
      <c r="I917" s="568"/>
      <c r="J917" s="249"/>
      <c r="K917" s="866"/>
      <c r="L917" s="1072"/>
    </row>
    <row r="918" spans="1:13">
      <c r="A918" s="527"/>
      <c r="B918" s="13"/>
      <c r="C918" s="13"/>
      <c r="D918" s="13"/>
      <c r="E918" s="283" t="s">
        <v>510</v>
      </c>
      <c r="G918" s="764"/>
      <c r="H918" s="249"/>
      <c r="I918" s="568"/>
      <c r="J918" s="249"/>
      <c r="K918" s="866"/>
      <c r="L918" s="1072"/>
    </row>
    <row r="919" spans="1:13" ht="15" customHeight="1" thickBot="1">
      <c r="A919" s="527"/>
      <c r="B919" s="13"/>
      <c r="C919" s="13"/>
      <c r="D919" s="13"/>
      <c r="E919" s="202"/>
      <c r="F919" s="1103" t="s">
        <v>378</v>
      </c>
      <c r="G919" s="1103"/>
      <c r="H919" s="1103"/>
      <c r="I919" s="1103"/>
      <c r="J919" s="1103"/>
      <c r="K919" s="1103"/>
      <c r="L919" s="1237">
        <f>SUM(M727:M915)</f>
        <v>0</v>
      </c>
      <c r="M919" s="1237"/>
    </row>
    <row r="920" spans="1:13" ht="15" customHeight="1">
      <c r="A920" s="527"/>
      <c r="B920" s="13"/>
      <c r="C920" s="13"/>
      <c r="D920" s="13"/>
      <c r="E920" s="202"/>
      <c r="F920" s="1013"/>
      <c r="G920" s="1013"/>
      <c r="H920" s="1013"/>
      <c r="I920" s="1013"/>
      <c r="J920" s="1013"/>
      <c r="K920" s="1013"/>
      <c r="L920" s="1077"/>
      <c r="M920" s="1030"/>
    </row>
    <row r="921" spans="1:13">
      <c r="A921" s="21" t="s">
        <v>515</v>
      </c>
      <c r="B921" s="13"/>
      <c r="C921" s="13"/>
      <c r="D921" s="13"/>
      <c r="E921" s="29"/>
      <c r="F921" s="35"/>
      <c r="G921" s="811"/>
      <c r="H921" s="39"/>
      <c r="I921" s="813"/>
      <c r="J921" s="39"/>
      <c r="K921" s="922"/>
      <c r="L921" s="1072"/>
    </row>
    <row r="922" spans="1:13">
      <c r="A922" s="21" t="s">
        <v>516</v>
      </c>
      <c r="B922" s="13"/>
      <c r="C922" s="13"/>
      <c r="D922" s="13"/>
      <c r="E922" s="29"/>
      <c r="F922" s="35"/>
      <c r="G922" s="811"/>
      <c r="H922" s="39"/>
      <c r="I922" s="813"/>
      <c r="J922" s="39"/>
      <c r="K922" s="922"/>
      <c r="L922" s="1072"/>
    </row>
    <row r="923" spans="1:13" ht="50.25" customHeight="1">
      <c r="A923" s="1246" t="s">
        <v>1135</v>
      </c>
      <c r="B923" s="1252"/>
      <c r="C923" s="1252"/>
      <c r="D923" s="1252"/>
      <c r="E923" s="286" t="s">
        <v>426</v>
      </c>
      <c r="F923" s="207" t="s">
        <v>1074</v>
      </c>
      <c r="G923" s="819">
        <v>823.23</v>
      </c>
      <c r="H923" s="1141" t="s">
        <v>646</v>
      </c>
      <c r="I923" s="1141"/>
      <c r="J923" s="482" t="s">
        <v>689</v>
      </c>
      <c r="K923" s="927">
        <v>1</v>
      </c>
      <c r="L923" s="998"/>
      <c r="M923" s="945">
        <f>+K923*L923</f>
        <v>0</v>
      </c>
    </row>
    <row r="924" spans="1:13" ht="29.25" customHeight="1">
      <c r="A924" s="1246" t="s">
        <v>690</v>
      </c>
      <c r="B924" s="1246"/>
      <c r="C924" s="1246"/>
      <c r="D924" s="1247"/>
      <c r="E924" s="207" t="s">
        <v>517</v>
      </c>
      <c r="F924" s="207" t="s">
        <v>424</v>
      </c>
      <c r="G924" s="819">
        <v>823</v>
      </c>
      <c r="H924" s="1141" t="s">
        <v>646</v>
      </c>
      <c r="I924" s="1141"/>
      <c r="J924" s="482" t="s">
        <v>518</v>
      </c>
      <c r="K924" s="935">
        <v>1</v>
      </c>
      <c r="L924" s="998"/>
      <c r="M924" s="945">
        <f>+K924*L924</f>
        <v>0</v>
      </c>
    </row>
    <row r="925" spans="1:13" ht="25.5" customHeight="1">
      <c r="A925" s="1246" t="s">
        <v>691</v>
      </c>
      <c r="B925" s="1246"/>
      <c r="C925" s="1246"/>
      <c r="D925" s="1247"/>
      <c r="E925" s="291" t="s">
        <v>519</v>
      </c>
      <c r="F925" s="207" t="s">
        <v>1074</v>
      </c>
      <c r="G925" s="817">
        <v>823</v>
      </c>
      <c r="H925" s="483">
        <v>1</v>
      </c>
      <c r="I925" s="238"/>
      <c r="J925" s="482" t="s">
        <v>518</v>
      </c>
      <c r="K925" s="936">
        <v>1</v>
      </c>
      <c r="L925" s="998"/>
      <c r="M925" s="945">
        <f>+K925*L925</f>
        <v>0</v>
      </c>
    </row>
    <row r="926" spans="1:13">
      <c r="A926" s="13"/>
      <c r="B926" s="13"/>
      <c r="C926" s="13"/>
      <c r="D926" s="13"/>
      <c r="E926" s="283" t="s">
        <v>520</v>
      </c>
      <c r="F926" s="193"/>
      <c r="G926" s="764"/>
      <c r="H926" s="249"/>
      <c r="I926" s="568"/>
      <c r="J926" s="249"/>
      <c r="K926" s="925"/>
      <c r="L926" s="1072"/>
    </row>
    <row r="927" spans="1:13">
      <c r="A927" s="13"/>
      <c r="B927" s="13"/>
      <c r="C927" s="13"/>
      <c r="D927" s="13"/>
      <c r="E927" s="283" t="s">
        <v>521</v>
      </c>
      <c r="F927" s="193"/>
      <c r="G927" s="764"/>
      <c r="H927" s="249"/>
      <c r="I927" s="568"/>
      <c r="J927" s="249"/>
      <c r="K927" s="866"/>
      <c r="L927" s="1072"/>
    </row>
    <row r="928" spans="1:13">
      <c r="A928" s="13"/>
      <c r="B928" s="13"/>
      <c r="C928" s="13"/>
      <c r="D928" s="13"/>
      <c r="E928" s="283"/>
      <c r="F928" s="193"/>
      <c r="G928" s="764"/>
      <c r="H928" s="249"/>
      <c r="I928" s="568"/>
      <c r="J928" s="249"/>
      <c r="K928" s="866"/>
      <c r="L928" s="1072"/>
    </row>
    <row r="929" spans="1:13">
      <c r="A929" s="21" t="s">
        <v>522</v>
      </c>
      <c r="B929" s="13"/>
      <c r="C929" s="13"/>
      <c r="D929" s="13"/>
      <c r="E929" s="29"/>
      <c r="F929" s="35"/>
      <c r="G929" s="811"/>
      <c r="H929" s="39"/>
      <c r="I929" s="813"/>
      <c r="J929" s="39"/>
      <c r="K929" s="922"/>
      <c r="L929" s="1072"/>
    </row>
    <row r="930" spans="1:13" ht="51" customHeight="1">
      <c r="A930" s="1246" t="s">
        <v>718</v>
      </c>
      <c r="B930" s="1246"/>
      <c r="C930" s="1246"/>
      <c r="D930" s="1246"/>
      <c r="E930" s="286" t="s">
        <v>426</v>
      </c>
      <c r="F930" s="207" t="s">
        <v>271</v>
      </c>
      <c r="G930" s="819">
        <v>8</v>
      </c>
      <c r="H930" s="1141" t="s">
        <v>646</v>
      </c>
      <c r="I930" s="1141"/>
      <c r="J930" s="484">
        <v>1</v>
      </c>
      <c r="K930" s="927">
        <v>1</v>
      </c>
      <c r="L930" s="998"/>
      <c r="M930" s="945">
        <f>+K930*L930</f>
        <v>0</v>
      </c>
    </row>
    <row r="931" spans="1:13" ht="26.25" customHeight="1">
      <c r="A931" s="1188" t="s">
        <v>692</v>
      </c>
      <c r="B931" s="1254"/>
      <c r="C931" s="1254"/>
      <c r="D931" s="1255"/>
      <c r="E931" s="286" t="s">
        <v>519</v>
      </c>
      <c r="F931" s="207" t="s">
        <v>271</v>
      </c>
      <c r="G931" s="842">
        <v>8</v>
      </c>
      <c r="H931" s="282">
        <v>1</v>
      </c>
      <c r="I931" s="588">
        <v>1</v>
      </c>
      <c r="J931" s="485">
        <v>1</v>
      </c>
      <c r="K931" s="927">
        <v>1</v>
      </c>
      <c r="L931" s="998"/>
      <c r="M931" s="945">
        <f>+K931*L931</f>
        <v>0</v>
      </c>
    </row>
    <row r="932" spans="1:13">
      <c r="A932" s="13"/>
      <c r="B932" s="13"/>
      <c r="C932" s="13"/>
      <c r="D932" s="13"/>
      <c r="E932" s="599" t="s">
        <v>520</v>
      </c>
      <c r="F932" s="193"/>
      <c r="G932" s="764"/>
      <c r="H932" s="249"/>
      <c r="I932" s="568"/>
      <c r="J932" s="249"/>
      <c r="K932" s="866"/>
      <c r="L932" s="1072"/>
    </row>
    <row r="933" spans="1:13">
      <c r="A933" s="13"/>
      <c r="B933" s="13"/>
      <c r="C933" s="13"/>
      <c r="D933" s="13"/>
      <c r="E933" s="283" t="s">
        <v>521</v>
      </c>
      <c r="F933" s="193"/>
      <c r="G933" s="764"/>
      <c r="H933" s="249"/>
      <c r="I933" s="568"/>
      <c r="J933" s="249"/>
      <c r="K933" s="866"/>
      <c r="L933" s="1072"/>
    </row>
    <row r="934" spans="1:13">
      <c r="A934" s="13"/>
      <c r="B934" s="13"/>
      <c r="C934" s="13"/>
      <c r="D934" s="13"/>
      <c r="E934" s="283"/>
      <c r="F934" s="193"/>
      <c r="G934" s="764"/>
      <c r="H934" s="249"/>
      <c r="I934" s="568"/>
      <c r="J934" s="249"/>
      <c r="K934" s="866"/>
      <c r="L934" s="1072"/>
    </row>
    <row r="935" spans="1:13">
      <c r="A935" s="21" t="s">
        <v>523</v>
      </c>
      <c r="B935" s="13"/>
      <c r="C935" s="13"/>
      <c r="D935" s="13"/>
      <c r="E935" s="29"/>
      <c r="F935" s="35"/>
      <c r="G935" s="811"/>
      <c r="H935" s="39"/>
      <c r="I935" s="813"/>
      <c r="J935" s="39"/>
      <c r="K935" s="922"/>
      <c r="L935" s="1072"/>
    </row>
    <row r="936" spans="1:13" ht="51.75" customHeight="1">
      <c r="A936" s="1246" t="s">
        <v>721</v>
      </c>
      <c r="B936" s="1246"/>
      <c r="C936" s="1246"/>
      <c r="D936" s="1247"/>
      <c r="E936" s="207" t="s">
        <v>426</v>
      </c>
      <c r="F936" s="207"/>
      <c r="G936" s="817">
        <v>1</v>
      </c>
      <c r="H936" s="1141" t="s">
        <v>646</v>
      </c>
      <c r="I936" s="1141"/>
      <c r="J936" s="487" t="s">
        <v>840</v>
      </c>
      <c r="K936" s="924" t="s">
        <v>149</v>
      </c>
      <c r="L936" s="1073" t="s">
        <v>871</v>
      </c>
      <c r="M936" s="947" t="s">
        <v>871</v>
      </c>
    </row>
    <row r="937" spans="1:13" ht="27" customHeight="1">
      <c r="A937" s="1246" t="s">
        <v>841</v>
      </c>
      <c r="B937" s="1246"/>
      <c r="C937" s="1246"/>
      <c r="D937" s="1247"/>
      <c r="E937" s="207" t="s">
        <v>519</v>
      </c>
      <c r="F937" s="207"/>
      <c r="G937" s="819">
        <v>1</v>
      </c>
      <c r="H937" s="489">
        <v>1</v>
      </c>
      <c r="I937" s="588"/>
      <c r="J937" s="482" t="s">
        <v>876</v>
      </c>
      <c r="K937" s="927">
        <v>1</v>
      </c>
      <c r="L937" s="998"/>
      <c r="M937" s="945">
        <f>+K937*L937</f>
        <v>0</v>
      </c>
    </row>
    <row r="938" spans="1:13">
      <c r="A938" s="13"/>
      <c r="B938" s="13"/>
      <c r="C938" s="13"/>
      <c r="D938" s="13"/>
      <c r="E938" s="283" t="s">
        <v>520</v>
      </c>
      <c r="F938" s="193"/>
      <c r="G938" s="764"/>
      <c r="H938" s="249"/>
      <c r="I938" s="568"/>
      <c r="J938" s="249"/>
      <c r="K938" s="866"/>
      <c r="L938" s="1072"/>
    </row>
    <row r="939" spans="1:13">
      <c r="A939" s="13"/>
      <c r="B939" s="13"/>
      <c r="C939" s="13"/>
      <c r="D939" s="13"/>
      <c r="E939" s="29"/>
      <c r="F939" s="256"/>
      <c r="G939" s="764"/>
      <c r="H939" s="249"/>
      <c r="I939" s="568"/>
      <c r="J939" s="249"/>
      <c r="K939" s="866"/>
      <c r="L939" s="1072"/>
    </row>
    <row r="940" spans="1:13">
      <c r="A940" s="21" t="s">
        <v>525</v>
      </c>
      <c r="B940" s="13"/>
      <c r="C940" s="13"/>
      <c r="D940" s="13"/>
      <c r="E940" s="29"/>
      <c r="F940" s="35"/>
      <c r="G940" s="811"/>
      <c r="H940" s="39"/>
      <c r="I940" s="813"/>
      <c r="J940" s="39"/>
      <c r="K940" s="922"/>
      <c r="L940" s="1072"/>
    </row>
    <row r="941" spans="1:13" ht="67.2" customHeight="1">
      <c r="A941" s="1246" t="s">
        <v>719</v>
      </c>
      <c r="B941" s="1246"/>
      <c r="C941" s="1246"/>
      <c r="D941" s="1246"/>
      <c r="E941" s="207" t="s">
        <v>526</v>
      </c>
      <c r="F941" s="207" t="s">
        <v>404</v>
      </c>
      <c r="G941" s="819"/>
      <c r="H941" s="1141" t="s">
        <v>646</v>
      </c>
      <c r="I941" s="1141"/>
      <c r="J941" s="1202" t="s">
        <v>687</v>
      </c>
      <c r="K941" s="927" t="s">
        <v>149</v>
      </c>
      <c r="L941" s="1073" t="s">
        <v>871</v>
      </c>
      <c r="M941" s="947" t="s">
        <v>871</v>
      </c>
    </row>
    <row r="942" spans="1:13" ht="53.25" customHeight="1">
      <c r="A942" s="1246" t="s">
        <v>720</v>
      </c>
      <c r="B942" s="1246"/>
      <c r="C942" s="1246"/>
      <c r="D942" s="1246"/>
      <c r="E942" s="645" t="s">
        <v>654</v>
      </c>
      <c r="F942" s="646" t="s">
        <v>404</v>
      </c>
      <c r="G942" s="860"/>
      <c r="H942" s="1119" t="s">
        <v>646</v>
      </c>
      <c r="I942" s="1120"/>
      <c r="J942" s="1203"/>
      <c r="K942" s="937" t="s">
        <v>149</v>
      </c>
      <c r="L942" s="1073" t="s">
        <v>871</v>
      </c>
      <c r="M942" s="947" t="s">
        <v>871</v>
      </c>
    </row>
    <row r="943" spans="1:13">
      <c r="A943" s="13" t="s">
        <v>528</v>
      </c>
      <c r="B943" s="13"/>
      <c r="C943" s="13"/>
      <c r="D943" s="13"/>
      <c r="E943" s="206" t="s">
        <v>529</v>
      </c>
      <c r="F943" s="207" t="s">
        <v>404</v>
      </c>
      <c r="G943" s="861"/>
      <c r="H943" s="1107" t="s">
        <v>646</v>
      </c>
      <c r="I943" s="1108"/>
      <c r="J943" s="649"/>
      <c r="K943" s="936" t="s">
        <v>149</v>
      </c>
      <c r="L943" s="1073" t="s">
        <v>871</v>
      </c>
      <c r="M943" s="947" t="s">
        <v>871</v>
      </c>
    </row>
    <row r="944" spans="1:13">
      <c r="A944" s="13" t="s">
        <v>530</v>
      </c>
      <c r="B944" s="13"/>
      <c r="C944" s="13"/>
      <c r="D944" s="13"/>
      <c r="E944" s="206" t="s">
        <v>531</v>
      </c>
      <c r="F944" s="650" t="s">
        <v>404</v>
      </c>
      <c r="G944" s="862"/>
      <c r="H944" s="629">
        <v>1</v>
      </c>
      <c r="I944" s="238"/>
      <c r="J944" s="603" t="s">
        <v>518</v>
      </c>
      <c r="K944" s="924" t="s">
        <v>149</v>
      </c>
      <c r="L944" s="1073" t="s">
        <v>871</v>
      </c>
      <c r="M944" s="947" t="s">
        <v>871</v>
      </c>
    </row>
    <row r="945" spans="1:13">
      <c r="A945" s="13"/>
      <c r="B945" s="13"/>
      <c r="C945" s="13"/>
      <c r="D945" s="13"/>
      <c r="E945" s="29"/>
      <c r="F945" s="308"/>
      <c r="G945" s="764"/>
      <c r="H945" s="249"/>
      <c r="I945" s="568"/>
      <c r="J945" s="249"/>
      <c r="K945" s="866"/>
      <c r="L945" s="1072"/>
    </row>
    <row r="946" spans="1:13">
      <c r="A946" s="21" t="s">
        <v>1136</v>
      </c>
      <c r="B946" s="13"/>
      <c r="C946" s="13"/>
      <c r="D946" s="13"/>
      <c r="E946" s="29"/>
      <c r="F946" s="256"/>
      <c r="G946" s="764"/>
      <c r="H946" s="249"/>
      <c r="I946" s="568"/>
      <c r="J946" s="249"/>
      <c r="K946" s="866"/>
      <c r="L946" s="1072"/>
    </row>
    <row r="947" spans="1:13">
      <c r="A947" s="13" t="s">
        <v>722</v>
      </c>
      <c r="B947" s="13"/>
      <c r="C947" s="13"/>
      <c r="D947" s="13"/>
      <c r="E947" s="29"/>
      <c r="F947" s="256"/>
      <c r="G947" s="764"/>
      <c r="H947" s="249"/>
      <c r="I947" s="568"/>
      <c r="J947" s="249"/>
      <c r="K947" s="866"/>
      <c r="L947" s="1072"/>
    </row>
    <row r="948" spans="1:13" ht="15.6">
      <c r="A948" s="13" t="s">
        <v>1137</v>
      </c>
      <c r="B948" s="13"/>
      <c r="C948" s="13"/>
      <c r="D948" s="13"/>
      <c r="E948" s="304" t="s">
        <v>654</v>
      </c>
      <c r="F948" s="291"/>
      <c r="G948" s="817"/>
      <c r="H948" s="1105" t="s">
        <v>646</v>
      </c>
      <c r="I948" s="1106"/>
      <c r="J948" s="209" t="s">
        <v>524</v>
      </c>
      <c r="K948" s="924" t="s">
        <v>149</v>
      </c>
      <c r="L948" s="1073" t="s">
        <v>871</v>
      </c>
      <c r="M948" s="947" t="s">
        <v>871</v>
      </c>
    </row>
    <row r="949" spans="1:13">
      <c r="A949" s="13" t="s">
        <v>688</v>
      </c>
      <c r="B949" s="13"/>
      <c r="C949" s="13"/>
      <c r="D949" s="13"/>
      <c r="E949" s="304" t="s">
        <v>654</v>
      </c>
      <c r="F949" s="291"/>
      <c r="G949" s="817"/>
      <c r="H949" s="1105" t="s">
        <v>646</v>
      </c>
      <c r="I949" s="1106"/>
      <c r="J949" s="209" t="s">
        <v>524</v>
      </c>
      <c r="K949" s="924" t="s">
        <v>149</v>
      </c>
      <c r="L949" s="1073" t="s">
        <v>871</v>
      </c>
      <c r="M949" s="947" t="s">
        <v>871</v>
      </c>
    </row>
    <row r="950" spans="1:13">
      <c r="A950" s="13" t="s">
        <v>532</v>
      </c>
      <c r="B950" s="13"/>
      <c r="C950" s="13"/>
      <c r="D950" s="13"/>
      <c r="E950" s="304" t="s">
        <v>654</v>
      </c>
      <c r="F950" s="291"/>
      <c r="G950" s="817"/>
      <c r="H950" s="1105" t="s">
        <v>646</v>
      </c>
      <c r="I950" s="1106"/>
      <c r="J950" s="209" t="s">
        <v>524</v>
      </c>
      <c r="K950" s="924" t="s">
        <v>149</v>
      </c>
      <c r="L950" s="1073" t="s">
        <v>871</v>
      </c>
      <c r="M950" s="947" t="s">
        <v>871</v>
      </c>
    </row>
    <row r="951" spans="1:13">
      <c r="A951" s="13"/>
      <c r="B951" s="13"/>
      <c r="C951" s="13"/>
      <c r="D951" s="13"/>
      <c r="E951" s="29"/>
      <c r="F951" s="38"/>
      <c r="G951" s="764"/>
      <c r="H951" s="38"/>
      <c r="I951" s="568"/>
      <c r="J951" s="491"/>
      <c r="K951" s="866"/>
      <c r="L951" s="1072"/>
    </row>
    <row r="952" spans="1:13">
      <c r="A952" s="13" t="s">
        <v>527</v>
      </c>
      <c r="B952" s="13"/>
      <c r="C952" s="13"/>
      <c r="D952" s="13"/>
      <c r="E952" s="29"/>
      <c r="F952" s="38"/>
      <c r="G952" s="764"/>
      <c r="H952" s="38"/>
      <c r="I952" s="568"/>
      <c r="J952" s="491"/>
      <c r="K952" s="866"/>
      <c r="L952" s="1072"/>
    </row>
    <row r="953" spans="1:13">
      <c r="A953" s="13" t="s">
        <v>533</v>
      </c>
      <c r="B953" s="13"/>
      <c r="C953" s="13"/>
      <c r="D953" s="13"/>
      <c r="E953" s="304" t="s">
        <v>654</v>
      </c>
      <c r="F953" s="291"/>
      <c r="G953" s="817"/>
      <c r="H953" s="1105" t="s">
        <v>646</v>
      </c>
      <c r="I953" s="1106"/>
      <c r="J953" s="209" t="s">
        <v>524</v>
      </c>
      <c r="K953" s="924" t="s">
        <v>149</v>
      </c>
      <c r="L953" s="1073" t="s">
        <v>871</v>
      </c>
      <c r="M953" s="947" t="s">
        <v>871</v>
      </c>
    </row>
    <row r="954" spans="1:13">
      <c r="A954" s="13"/>
      <c r="B954" s="13"/>
      <c r="C954" s="13"/>
      <c r="D954" s="13"/>
      <c r="E954" s="652"/>
      <c r="F954" s="38"/>
      <c r="G954" s="764"/>
      <c r="H954" s="1145"/>
      <c r="I954" s="1145"/>
      <c r="J954" s="491"/>
      <c r="K954" s="866"/>
      <c r="L954" s="1072"/>
    </row>
    <row r="955" spans="1:13">
      <c r="A955" s="13" t="s">
        <v>534</v>
      </c>
      <c r="B955" s="13"/>
      <c r="C955" s="13"/>
      <c r="D955" s="13"/>
      <c r="E955" s="652"/>
      <c r="F955" s="38"/>
      <c r="G955" s="764"/>
      <c r="H955" s="38"/>
      <c r="I955" s="568"/>
      <c r="J955" s="491"/>
      <c r="K955" s="866"/>
      <c r="L955" s="1072"/>
    </row>
    <row r="956" spans="1:13">
      <c r="A956" s="13" t="s">
        <v>532</v>
      </c>
      <c r="B956" s="13"/>
      <c r="C956" s="13"/>
      <c r="D956" s="13"/>
      <c r="E956" s="304" t="s">
        <v>654</v>
      </c>
      <c r="F956" s="291"/>
      <c r="G956" s="817"/>
      <c r="H956" s="1105" t="s">
        <v>646</v>
      </c>
      <c r="I956" s="1106"/>
      <c r="J956" s="209" t="s">
        <v>524</v>
      </c>
      <c r="K956" s="924" t="s">
        <v>149</v>
      </c>
      <c r="L956" s="1073" t="s">
        <v>871</v>
      </c>
      <c r="M956" s="947" t="s">
        <v>871</v>
      </c>
    </row>
    <row r="957" spans="1:13">
      <c r="A957" s="13" t="s">
        <v>535</v>
      </c>
      <c r="B957" s="13"/>
      <c r="C957" s="13"/>
      <c r="D957" s="13"/>
      <c r="E957" s="304" t="s">
        <v>654</v>
      </c>
      <c r="F957" s="291"/>
      <c r="G957" s="817"/>
      <c r="H957" s="1105" t="s">
        <v>646</v>
      </c>
      <c r="I957" s="1106"/>
      <c r="J957" s="209" t="s">
        <v>524</v>
      </c>
      <c r="K957" s="924" t="s">
        <v>149</v>
      </c>
      <c r="L957" s="1073" t="s">
        <v>871</v>
      </c>
      <c r="M957" s="947" t="s">
        <v>871</v>
      </c>
    </row>
    <row r="958" spans="1:13">
      <c r="A958" s="13"/>
      <c r="B958" s="13"/>
      <c r="C958" s="13"/>
      <c r="D958" s="13"/>
      <c r="E958" s="652"/>
      <c r="F958" s="195"/>
      <c r="H958" s="195"/>
      <c r="I958" s="827"/>
      <c r="J958" s="195"/>
      <c r="L958" s="1072"/>
    </row>
    <row r="959" spans="1:13">
      <c r="A959" s="13" t="s">
        <v>536</v>
      </c>
      <c r="B959" s="13"/>
      <c r="C959" s="13"/>
      <c r="D959" s="13"/>
      <c r="E959" s="652"/>
      <c r="F959" s="195"/>
      <c r="H959" s="195"/>
      <c r="I959" s="827"/>
      <c r="J959" s="195"/>
      <c r="L959" s="1072"/>
    </row>
    <row r="960" spans="1:13">
      <c r="A960" s="13" t="s">
        <v>537</v>
      </c>
      <c r="B960" s="13"/>
      <c r="C960" s="13"/>
      <c r="D960" s="13"/>
      <c r="E960" s="304" t="s">
        <v>654</v>
      </c>
      <c r="F960" s="291"/>
      <c r="G960" s="817"/>
      <c r="H960" s="1105" t="s">
        <v>646</v>
      </c>
      <c r="I960" s="1106"/>
      <c r="J960" s="209" t="s">
        <v>524</v>
      </c>
      <c r="K960" s="924" t="s">
        <v>149</v>
      </c>
      <c r="L960" s="1073" t="s">
        <v>871</v>
      </c>
      <c r="M960" s="947" t="s">
        <v>871</v>
      </c>
    </row>
    <row r="961" spans="1:13">
      <c r="A961" s="61"/>
      <c r="B961" s="13"/>
      <c r="C961" s="13"/>
      <c r="D961" s="13"/>
      <c r="E961" s="652"/>
      <c r="F961" s="195"/>
      <c r="H961" s="195"/>
      <c r="I961" s="827"/>
      <c r="J961" s="195"/>
      <c r="L961" s="1072"/>
    </row>
    <row r="962" spans="1:13">
      <c r="A962" s="21" t="s">
        <v>538</v>
      </c>
      <c r="B962" s="13"/>
      <c r="C962" s="13"/>
      <c r="D962" s="13"/>
      <c r="E962" s="29"/>
      <c r="F962" s="38"/>
      <c r="G962" s="764"/>
      <c r="H962" s="38"/>
      <c r="I962" s="568"/>
      <c r="J962" s="38"/>
      <c r="K962" s="866"/>
      <c r="L962" s="1072"/>
    </row>
    <row r="963" spans="1:13">
      <c r="A963" s="61"/>
      <c r="B963" s="13"/>
      <c r="C963" s="13"/>
      <c r="D963" s="13"/>
      <c r="E963" s="29"/>
      <c r="F963" s="195"/>
      <c r="H963" s="195"/>
      <c r="I963" s="827"/>
      <c r="J963" s="195"/>
      <c r="L963" s="1072"/>
    </row>
    <row r="964" spans="1:13">
      <c r="A964" s="13" t="s">
        <v>723</v>
      </c>
      <c r="B964" s="13"/>
      <c r="C964" s="13"/>
      <c r="D964" s="13"/>
      <c r="E964" s="29"/>
      <c r="F964" s="38"/>
      <c r="G964" s="764"/>
      <c r="H964" s="38"/>
      <c r="I964" s="568"/>
      <c r="J964" s="38"/>
      <c r="K964" s="866"/>
      <c r="L964" s="1072"/>
    </row>
    <row r="965" spans="1:13">
      <c r="A965" s="13" t="s">
        <v>539</v>
      </c>
      <c r="B965" s="13"/>
      <c r="C965" s="13"/>
      <c r="D965" s="13"/>
      <c r="E965" s="206" t="s">
        <v>540</v>
      </c>
      <c r="F965" s="291"/>
      <c r="G965" s="817"/>
      <c r="H965" s="1105" t="s">
        <v>646</v>
      </c>
      <c r="I965" s="1106"/>
      <c r="J965" s="209" t="s">
        <v>524</v>
      </c>
      <c r="K965" s="924" t="s">
        <v>149</v>
      </c>
      <c r="L965" s="1073" t="s">
        <v>871</v>
      </c>
      <c r="M965" s="947" t="s">
        <v>871</v>
      </c>
    </row>
    <row r="966" spans="1:13">
      <c r="A966" s="13" t="s">
        <v>724</v>
      </c>
      <c r="B966" s="13"/>
      <c r="C966" s="13"/>
      <c r="D966" s="13"/>
      <c r="E966" s="206" t="s">
        <v>541</v>
      </c>
      <c r="F966" s="291"/>
      <c r="G966" s="817"/>
      <c r="H966" s="1105" t="s">
        <v>646</v>
      </c>
      <c r="I966" s="1106"/>
      <c r="J966" s="209" t="s">
        <v>524</v>
      </c>
      <c r="K966" s="924" t="s">
        <v>149</v>
      </c>
      <c r="L966" s="1073" t="s">
        <v>871</v>
      </c>
      <c r="M966" s="947" t="s">
        <v>871</v>
      </c>
    </row>
    <row r="967" spans="1:13">
      <c r="A967" s="13" t="s">
        <v>725</v>
      </c>
      <c r="B967" s="13"/>
      <c r="C967" s="13"/>
      <c r="D967" s="13"/>
      <c r="E967" s="206" t="s">
        <v>542</v>
      </c>
      <c r="F967" s="291"/>
      <c r="G967" s="817"/>
      <c r="H967" s="1105" t="s">
        <v>646</v>
      </c>
      <c r="I967" s="1106"/>
      <c r="J967" s="209" t="s">
        <v>524</v>
      </c>
      <c r="K967" s="924" t="s">
        <v>149</v>
      </c>
      <c r="L967" s="1073" t="s">
        <v>871</v>
      </c>
      <c r="M967" s="947" t="s">
        <v>871</v>
      </c>
    </row>
    <row r="968" spans="1:13">
      <c r="A968" s="13" t="s">
        <v>726</v>
      </c>
      <c r="B968" s="13"/>
      <c r="C968" s="13"/>
      <c r="D968" s="13"/>
      <c r="E968" s="206" t="s">
        <v>543</v>
      </c>
      <c r="F968" s="291"/>
      <c r="G968" s="817"/>
      <c r="H968" s="1105" t="s">
        <v>646</v>
      </c>
      <c r="I968" s="1106"/>
      <c r="J968" s="209" t="s">
        <v>524</v>
      </c>
      <c r="K968" s="924" t="s">
        <v>149</v>
      </c>
      <c r="L968" s="1073" t="s">
        <v>871</v>
      </c>
      <c r="M968" s="947" t="s">
        <v>871</v>
      </c>
    </row>
    <row r="969" spans="1:13">
      <c r="A969" s="13" t="s">
        <v>727</v>
      </c>
      <c r="B969" s="13"/>
      <c r="C969" s="13"/>
      <c r="D969" s="13"/>
      <c r="E969" s="206" t="s">
        <v>544</v>
      </c>
      <c r="F969" s="291"/>
      <c r="G969" s="817"/>
      <c r="H969" s="1105" t="s">
        <v>646</v>
      </c>
      <c r="I969" s="1106"/>
      <c r="J969" s="209" t="s">
        <v>524</v>
      </c>
      <c r="K969" s="924" t="s">
        <v>149</v>
      </c>
      <c r="L969" s="1073" t="s">
        <v>871</v>
      </c>
      <c r="M969" s="947" t="s">
        <v>871</v>
      </c>
    </row>
    <row r="970" spans="1:13">
      <c r="A970" s="13" t="s">
        <v>728</v>
      </c>
      <c r="B970" s="13"/>
      <c r="C970" s="13"/>
      <c r="D970" s="13"/>
      <c r="E970" s="206" t="s">
        <v>529</v>
      </c>
      <c r="F970" s="291"/>
      <c r="G970" s="817"/>
      <c r="H970" s="1105" t="s">
        <v>646</v>
      </c>
      <c r="I970" s="1106"/>
      <c r="J970" s="209" t="s">
        <v>524</v>
      </c>
      <c r="K970" s="924" t="s">
        <v>149</v>
      </c>
      <c r="L970" s="1073" t="s">
        <v>871</v>
      </c>
      <c r="M970" s="947" t="s">
        <v>871</v>
      </c>
    </row>
    <row r="971" spans="1:13">
      <c r="A971" s="13" t="s">
        <v>729</v>
      </c>
      <c r="B971" s="13"/>
      <c r="C971" s="13"/>
      <c r="D971" s="13"/>
      <c r="E971" s="210" t="s">
        <v>654</v>
      </c>
      <c r="F971" s="291"/>
      <c r="G971" s="817"/>
      <c r="H971" s="1105" t="s">
        <v>646</v>
      </c>
      <c r="I971" s="1106"/>
      <c r="J971" s="209" t="s">
        <v>524</v>
      </c>
      <c r="K971" s="924" t="s">
        <v>149</v>
      </c>
      <c r="L971" s="1073" t="s">
        <v>871</v>
      </c>
      <c r="M971" s="947" t="s">
        <v>871</v>
      </c>
    </row>
    <row r="972" spans="1:13">
      <c r="A972" s="13"/>
      <c r="B972" s="13"/>
      <c r="C972" s="13"/>
      <c r="D972" s="13"/>
      <c r="E972" s="202" t="s">
        <v>1138</v>
      </c>
      <c r="F972" s="256"/>
      <c r="G972" s="826"/>
      <c r="H972" s="249"/>
      <c r="I972" s="568"/>
      <c r="J972" s="250"/>
      <c r="K972" s="866"/>
      <c r="L972" s="1072"/>
    </row>
    <row r="973" spans="1:13">
      <c r="A973" s="13"/>
      <c r="B973" s="13"/>
      <c r="C973" s="13"/>
      <c r="D973" s="13"/>
      <c r="E973" s="202"/>
      <c r="F973" s="256"/>
      <c r="G973" s="826"/>
      <c r="H973" s="249"/>
      <c r="I973" s="568"/>
      <c r="J973" s="250"/>
      <c r="K973" s="866"/>
      <c r="L973" s="1072"/>
    </row>
    <row r="974" spans="1:13">
      <c r="A974" s="21" t="s">
        <v>545</v>
      </c>
      <c r="B974" s="13"/>
      <c r="C974" s="13"/>
      <c r="D974" s="13"/>
      <c r="E974" s="29"/>
      <c r="F974" s="38"/>
      <c r="G974" s="764"/>
      <c r="H974" s="38"/>
      <c r="I974" s="568"/>
      <c r="J974" s="250"/>
      <c r="K974" s="926"/>
      <c r="L974" s="1072"/>
    </row>
    <row r="975" spans="1:13">
      <c r="A975" s="21" t="s">
        <v>546</v>
      </c>
      <c r="B975" s="13"/>
      <c r="C975" s="13"/>
      <c r="D975" s="13"/>
      <c r="E975" s="29"/>
      <c r="F975" s="38"/>
      <c r="G975" s="764"/>
      <c r="H975" s="38"/>
      <c r="I975" s="568"/>
      <c r="J975" s="38"/>
      <c r="K975" s="866"/>
      <c r="L975" s="1072"/>
    </row>
    <row r="976" spans="1:13">
      <c r="A976" s="13" t="s">
        <v>547</v>
      </c>
      <c r="B976" s="13"/>
      <c r="C976" s="13"/>
      <c r="D976" s="13"/>
      <c r="E976" s="29"/>
      <c r="F976" s="38"/>
      <c r="G976" s="764"/>
      <c r="H976" s="38"/>
      <c r="I976" s="568"/>
      <c r="J976" s="38"/>
      <c r="K976" s="866"/>
      <c r="L976" s="1072"/>
    </row>
    <row r="977" spans="1:13" ht="26.25" customHeight="1">
      <c r="A977" s="1246" t="s">
        <v>842</v>
      </c>
      <c r="B977" s="1252"/>
      <c r="C977" s="1252"/>
      <c r="D977" s="1253"/>
      <c r="E977" s="286" t="s">
        <v>548</v>
      </c>
      <c r="F977" s="286" t="s">
        <v>424</v>
      </c>
      <c r="G977" s="819"/>
      <c r="H977" s="1105" t="s">
        <v>646</v>
      </c>
      <c r="I977" s="1106"/>
      <c r="J977" s="282" t="s">
        <v>397</v>
      </c>
      <c r="K977" s="927" t="s">
        <v>149</v>
      </c>
      <c r="L977" s="1073" t="s">
        <v>871</v>
      </c>
      <c r="M977" s="947" t="s">
        <v>871</v>
      </c>
    </row>
    <row r="978" spans="1:13">
      <c r="A978" s="13" t="s">
        <v>730</v>
      </c>
      <c r="B978" s="13"/>
      <c r="C978" s="13"/>
      <c r="D978" s="13"/>
      <c r="E978" s="206" t="s">
        <v>548</v>
      </c>
      <c r="F978" s="291" t="s">
        <v>424</v>
      </c>
      <c r="G978" s="817"/>
      <c r="H978" s="1105" t="s">
        <v>646</v>
      </c>
      <c r="I978" s="1106"/>
      <c r="J978" s="209" t="s">
        <v>397</v>
      </c>
      <c r="K978" s="924" t="s">
        <v>149</v>
      </c>
      <c r="L978" s="1073" t="s">
        <v>871</v>
      </c>
      <c r="M978" s="947" t="s">
        <v>871</v>
      </c>
    </row>
    <row r="979" spans="1:13">
      <c r="A979" s="61"/>
      <c r="B979" s="13"/>
      <c r="C979" s="13"/>
      <c r="D979" s="13"/>
      <c r="E979" s="663" t="s">
        <v>549</v>
      </c>
      <c r="G979" s="826"/>
      <c r="H979" s="663"/>
      <c r="I979" s="863"/>
      <c r="J979" s="249"/>
      <c r="K979" s="866"/>
      <c r="L979" s="1072"/>
    </row>
    <row r="980" spans="1:13">
      <c r="A980" s="21" t="s">
        <v>854</v>
      </c>
      <c r="B980" s="13"/>
      <c r="C980" s="13"/>
      <c r="D980" s="13"/>
      <c r="E980" s="29"/>
      <c r="F980" s="38"/>
      <c r="G980" s="764"/>
      <c r="H980" s="38"/>
      <c r="I980" s="568"/>
      <c r="J980" s="38"/>
      <c r="K980" s="866"/>
      <c r="L980" s="1072"/>
    </row>
    <row r="981" spans="1:13">
      <c r="A981" s="13" t="s">
        <v>855</v>
      </c>
      <c r="B981" s="13"/>
      <c r="C981" s="13"/>
      <c r="D981" s="13"/>
      <c r="E981" s="29"/>
      <c r="F981" s="38"/>
      <c r="G981" s="764"/>
      <c r="H981" s="38"/>
      <c r="I981" s="568"/>
      <c r="J981" s="38"/>
      <c r="K981" s="866"/>
      <c r="L981" s="1072"/>
    </row>
    <row r="982" spans="1:13">
      <c r="A982" s="13" t="s">
        <v>856</v>
      </c>
      <c r="B982" s="13"/>
      <c r="C982" s="13"/>
      <c r="D982" s="528"/>
      <c r="E982" s="286"/>
      <c r="F982" s="286" t="s">
        <v>424</v>
      </c>
      <c r="G982" s="819"/>
      <c r="H982" s="1105" t="s">
        <v>646</v>
      </c>
      <c r="I982" s="1106"/>
      <c r="J982" s="282" t="s">
        <v>397</v>
      </c>
      <c r="K982" s="927" t="s">
        <v>149</v>
      </c>
      <c r="L982" s="1073" t="s">
        <v>871</v>
      </c>
      <c r="M982" s="947" t="s">
        <v>871</v>
      </c>
    </row>
    <row r="983" spans="1:13">
      <c r="A983" s="13" t="s">
        <v>857</v>
      </c>
      <c r="B983" s="13"/>
      <c r="C983" s="13"/>
      <c r="D983" s="13"/>
      <c r="E983" s="206"/>
      <c r="F983" s="291" t="s">
        <v>424</v>
      </c>
      <c r="G983" s="817"/>
      <c r="H983" s="1105" t="s">
        <v>646</v>
      </c>
      <c r="I983" s="1106"/>
      <c r="J983" s="209" t="s">
        <v>397</v>
      </c>
      <c r="K983" s="924" t="s">
        <v>149</v>
      </c>
      <c r="L983" s="1073" t="s">
        <v>871</v>
      </c>
      <c r="M983" s="947" t="s">
        <v>871</v>
      </c>
    </row>
    <row r="984" spans="1:13">
      <c r="A984" s="61"/>
      <c r="B984" s="13"/>
      <c r="C984" s="13"/>
      <c r="D984" s="13"/>
      <c r="E984" s="663" t="s">
        <v>549</v>
      </c>
      <c r="G984" s="826"/>
      <c r="H984" s="663"/>
      <c r="I984" s="863"/>
      <c r="J984" s="249"/>
      <c r="K984" s="866"/>
      <c r="L984" s="1072"/>
    </row>
    <row r="985" spans="1:13">
      <c r="A985" s="61"/>
      <c r="B985" s="13"/>
      <c r="C985" s="13"/>
      <c r="D985" s="13"/>
      <c r="E985" s="29"/>
      <c r="F985" s="38"/>
      <c r="G985" s="764"/>
      <c r="H985" s="38"/>
      <c r="I985" s="568"/>
      <c r="J985" s="250"/>
      <c r="K985" s="926"/>
      <c r="L985" s="1072"/>
    </row>
    <row r="986" spans="1:13">
      <c r="A986" s="21" t="s">
        <v>550</v>
      </c>
      <c r="B986" s="13"/>
      <c r="C986" s="13"/>
      <c r="D986" s="13"/>
      <c r="E986" s="29"/>
      <c r="F986" s="38"/>
      <c r="G986" s="764"/>
      <c r="H986" s="38"/>
      <c r="I986" s="568"/>
      <c r="J986" s="250"/>
      <c r="K986" s="926"/>
      <c r="L986" s="1072"/>
    </row>
    <row r="987" spans="1:13">
      <c r="A987" s="21" t="s">
        <v>551</v>
      </c>
      <c r="B987" s="13"/>
      <c r="C987" s="13"/>
      <c r="D987" s="13"/>
      <c r="E987" s="29"/>
      <c r="F987" s="38"/>
      <c r="G987" s="764"/>
      <c r="H987" s="256"/>
      <c r="I987" s="832"/>
      <c r="J987" s="250"/>
      <c r="K987" s="926"/>
      <c r="L987" s="1072"/>
    </row>
    <row r="988" spans="1:13">
      <c r="A988" s="13" t="s">
        <v>1139</v>
      </c>
      <c r="B988" s="13"/>
      <c r="C988" s="13"/>
      <c r="D988" s="13"/>
      <c r="E988" s="29"/>
      <c r="F988" s="38"/>
      <c r="G988" s="764"/>
      <c r="H988" s="256"/>
      <c r="I988" s="832"/>
      <c r="J988" s="250"/>
      <c r="K988" s="926"/>
      <c r="L988" s="1072"/>
    </row>
    <row r="989" spans="1:13">
      <c r="A989" s="13" t="s">
        <v>1140</v>
      </c>
      <c r="B989" s="13"/>
      <c r="C989" s="13"/>
      <c r="D989" s="13"/>
      <c r="E989" s="206" t="s">
        <v>1141</v>
      </c>
      <c r="F989" s="291" t="s">
        <v>424</v>
      </c>
      <c r="G989" s="817"/>
      <c r="H989" s="1105" t="s">
        <v>646</v>
      </c>
      <c r="I989" s="1106"/>
      <c r="J989" s="209" t="s">
        <v>397</v>
      </c>
      <c r="K989" s="924" t="s">
        <v>149</v>
      </c>
      <c r="L989" s="1073" t="s">
        <v>871</v>
      </c>
      <c r="M989" s="947" t="s">
        <v>871</v>
      </c>
    </row>
    <row r="990" spans="1:13">
      <c r="A990" s="13" t="s">
        <v>1142</v>
      </c>
      <c r="B990" s="13"/>
      <c r="C990" s="13"/>
      <c r="D990" s="13"/>
      <c r="E990" s="206" t="s">
        <v>1141</v>
      </c>
      <c r="F990" s="291" t="s">
        <v>424</v>
      </c>
      <c r="G990" s="817"/>
      <c r="H990" s="1105" t="s">
        <v>646</v>
      </c>
      <c r="I990" s="1106"/>
      <c r="J990" s="209" t="s">
        <v>397</v>
      </c>
      <c r="K990" s="924" t="s">
        <v>149</v>
      </c>
      <c r="L990" s="1073" t="s">
        <v>871</v>
      </c>
      <c r="M990" s="947" t="s">
        <v>871</v>
      </c>
    </row>
    <row r="991" spans="1:13">
      <c r="A991" s="13"/>
      <c r="B991" s="13"/>
      <c r="C991" s="13"/>
      <c r="D991" s="13"/>
      <c r="E991" s="663" t="s">
        <v>549</v>
      </c>
      <c r="G991" s="826"/>
      <c r="H991" s="663"/>
      <c r="I991" s="863"/>
      <c r="J991" s="249"/>
      <c r="K991" s="866"/>
      <c r="L991" s="1072"/>
    </row>
    <row r="992" spans="1:13">
      <c r="A992" s="13" t="s">
        <v>1143</v>
      </c>
      <c r="B992" s="13"/>
      <c r="C992" s="13"/>
      <c r="D992" s="13"/>
      <c r="E992" s="29"/>
      <c r="F992" s="38"/>
      <c r="G992" s="764"/>
      <c r="H992" s="256"/>
      <c r="I992" s="832"/>
      <c r="J992" s="250"/>
      <c r="K992" s="926"/>
      <c r="L992" s="1072"/>
    </row>
    <row r="993" spans="1:13">
      <c r="A993" s="13" t="s">
        <v>1144</v>
      </c>
      <c r="B993" s="13"/>
      <c r="C993" s="13"/>
      <c r="D993" s="13"/>
      <c r="E993" s="210" t="s">
        <v>654</v>
      </c>
      <c r="F993" s="291" t="s">
        <v>404</v>
      </c>
      <c r="G993" s="817"/>
      <c r="H993" s="1105" t="s">
        <v>646</v>
      </c>
      <c r="I993" s="1106"/>
      <c r="J993" s="209" t="s">
        <v>397</v>
      </c>
      <c r="K993" s="924" t="s">
        <v>149</v>
      </c>
      <c r="L993" s="1073" t="s">
        <v>871</v>
      </c>
      <c r="M993" s="947" t="s">
        <v>871</v>
      </c>
    </row>
    <row r="994" spans="1:13" ht="17.399999999999999" customHeight="1">
      <c r="A994" s="61"/>
      <c r="B994" s="13"/>
      <c r="C994" s="13"/>
      <c r="D994" s="13"/>
      <c r="E994" s="663" t="s">
        <v>549</v>
      </c>
      <c r="G994" s="826"/>
      <c r="H994" s="663"/>
      <c r="I994" s="863"/>
      <c r="J994" s="663"/>
      <c r="K994" s="866"/>
      <c r="L994" s="1072"/>
    </row>
    <row r="995" spans="1:13">
      <c r="A995" s="61"/>
      <c r="B995" s="13"/>
      <c r="C995" s="13"/>
      <c r="D995" s="13"/>
      <c r="E995" s="29"/>
      <c r="F995" s="256"/>
      <c r="G995" s="764"/>
      <c r="H995" s="249"/>
      <c r="I995" s="568"/>
      <c r="J995" s="249"/>
      <c r="K995" s="866"/>
      <c r="L995" s="1072"/>
    </row>
    <row r="996" spans="1:13">
      <c r="A996" s="21" t="s">
        <v>1145</v>
      </c>
      <c r="B996" s="13"/>
      <c r="C996" s="13"/>
      <c r="D996" s="13"/>
      <c r="E996" s="29"/>
      <c r="F996" s="256"/>
      <c r="G996" s="764"/>
      <c r="H996" s="249"/>
      <c r="I996" s="568"/>
      <c r="J996" s="249"/>
      <c r="K996" s="866"/>
      <c r="L996" s="1072"/>
    </row>
    <row r="997" spans="1:13">
      <c r="A997" s="61"/>
      <c r="B997" s="13"/>
      <c r="C997" s="13"/>
      <c r="D997" s="13"/>
      <c r="E997" s="29"/>
      <c r="F997" s="256"/>
      <c r="G997" s="764"/>
      <c r="H997" s="249"/>
      <c r="I997" s="568"/>
      <c r="J997" s="249"/>
      <c r="K997" s="866"/>
      <c r="L997" s="1072"/>
    </row>
    <row r="998" spans="1:13">
      <c r="A998" s="21" t="s">
        <v>552</v>
      </c>
      <c r="B998" s="13"/>
      <c r="C998" s="13"/>
      <c r="D998" s="13"/>
      <c r="E998" s="29"/>
      <c r="F998" s="256"/>
      <c r="G998" s="764"/>
      <c r="H998" s="249"/>
      <c r="I998" s="568"/>
      <c r="J998" s="249"/>
      <c r="K998" s="866"/>
      <c r="L998" s="1072"/>
    </row>
    <row r="999" spans="1:13">
      <c r="A999" s="1251" t="s">
        <v>799</v>
      </c>
      <c r="B999" s="1251"/>
      <c r="C999" s="1251"/>
      <c r="D999" s="1251"/>
      <c r="E999" s="1251"/>
      <c r="F999" s="1251"/>
      <c r="G999" s="1251"/>
      <c r="H999" s="1251"/>
      <c r="I999" s="1251"/>
      <c r="J999" s="1251"/>
      <c r="K999" s="1251"/>
      <c r="L999" s="1072"/>
    </row>
    <row r="1000" spans="1:13" ht="15" customHeight="1" thickBot="1">
      <c r="A1000" s="61"/>
      <c r="B1000" s="13"/>
      <c r="C1000" s="13"/>
      <c r="D1000" s="13"/>
      <c r="E1000" s="29"/>
      <c r="F1000" s="256"/>
      <c r="G1000" s="764"/>
      <c r="H1000" s="249"/>
      <c r="I1000" s="1103" t="s">
        <v>515</v>
      </c>
      <c r="J1000" s="1103"/>
      <c r="K1000" s="1103"/>
      <c r="L1000" s="1237">
        <f>SUM(M923:M993)</f>
        <v>0</v>
      </c>
      <c r="M1000" s="1237"/>
    </row>
    <row r="1001" spans="1:13" ht="15" customHeight="1">
      <c r="A1001" s="61"/>
      <c r="B1001" s="13"/>
      <c r="C1001" s="13"/>
      <c r="D1001" s="13"/>
      <c r="E1001" s="29"/>
      <c r="F1001" s="256"/>
      <c r="G1001" s="764"/>
      <c r="H1001" s="249"/>
      <c r="I1001" s="1013"/>
      <c r="J1001" s="1013"/>
      <c r="K1001" s="1013"/>
      <c r="L1001" s="1077"/>
      <c r="M1001" s="1030"/>
    </row>
    <row r="1002" spans="1:13">
      <c r="A1002" s="21" t="s">
        <v>1255</v>
      </c>
      <c r="B1002" s="13"/>
      <c r="C1002" s="13"/>
      <c r="D1002" s="13"/>
      <c r="E1002" s="29"/>
      <c r="F1002" s="256"/>
      <c r="G1002" s="764"/>
      <c r="H1002" s="249"/>
      <c r="I1002" s="568"/>
      <c r="J1002" s="249"/>
      <c r="K1002" s="866"/>
      <c r="L1002" s="1072"/>
    </row>
    <row r="1003" spans="1:13">
      <c r="A1003" s="21" t="s">
        <v>554</v>
      </c>
      <c r="B1003" s="13"/>
      <c r="C1003" s="13"/>
      <c r="D1003" s="13"/>
      <c r="E1003" s="29"/>
      <c r="F1003" s="35"/>
      <c r="G1003" s="811"/>
      <c r="H1003" s="39"/>
      <c r="I1003" s="813"/>
      <c r="J1003" s="39"/>
      <c r="K1003" s="922"/>
      <c r="L1003" s="1072"/>
    </row>
    <row r="1004" spans="1:13">
      <c r="A1004" s="50" t="s">
        <v>555</v>
      </c>
      <c r="B1004" s="50"/>
      <c r="C1004" s="50"/>
      <c r="D1004" s="80"/>
      <c r="E1004" s="29"/>
      <c r="F1004" s="256"/>
      <c r="G1004" s="826"/>
      <c r="H1004" s="1146"/>
      <c r="I1004" s="1146"/>
      <c r="J1004" s="492"/>
      <c r="K1004" s="866"/>
      <c r="L1004" s="1072"/>
    </row>
    <row r="1005" spans="1:13">
      <c r="A1005" s="80" t="s">
        <v>556</v>
      </c>
      <c r="B1005" s="80"/>
      <c r="C1005" s="80"/>
      <c r="D1005" s="80"/>
      <c r="E1005" s="309" t="s">
        <v>557</v>
      </c>
      <c r="F1005" s="207" t="s">
        <v>1074</v>
      </c>
      <c r="G1005" s="825">
        <v>5154</v>
      </c>
      <c r="H1005" s="1105" t="s">
        <v>646</v>
      </c>
      <c r="I1005" s="1106"/>
      <c r="J1005" s="493" t="s">
        <v>564</v>
      </c>
      <c r="K1005" s="924">
        <v>2</v>
      </c>
      <c r="L1005" s="998"/>
      <c r="M1005" s="945">
        <f>+K1005*L1005</f>
        <v>0</v>
      </c>
    </row>
    <row r="1006" spans="1:13">
      <c r="A1006" s="80" t="s">
        <v>558</v>
      </c>
      <c r="B1006" s="80"/>
      <c r="C1006" s="80"/>
      <c r="D1006" s="80"/>
      <c r="E1006" s="309" t="s">
        <v>559</v>
      </c>
      <c r="F1006" s="207" t="s">
        <v>1074</v>
      </c>
      <c r="G1006" s="825">
        <v>5154</v>
      </c>
      <c r="H1006" s="1105" t="s">
        <v>646</v>
      </c>
      <c r="I1006" s="1106"/>
      <c r="J1006" s="493" t="s">
        <v>564</v>
      </c>
      <c r="K1006" s="924">
        <v>2</v>
      </c>
      <c r="L1006" s="998"/>
      <c r="M1006" s="945">
        <f>+K1006*L1006</f>
        <v>0</v>
      </c>
    </row>
    <row r="1007" spans="1:13">
      <c r="A1007" s="80" t="s">
        <v>560</v>
      </c>
      <c r="B1007" s="80"/>
      <c r="C1007" s="80"/>
      <c r="D1007" s="80"/>
      <c r="E1007" s="309" t="s">
        <v>561</v>
      </c>
      <c r="F1007" s="207" t="s">
        <v>1074</v>
      </c>
      <c r="G1007" s="825">
        <v>5154</v>
      </c>
      <c r="H1007" s="1105" t="s">
        <v>646</v>
      </c>
      <c r="I1007" s="1106"/>
      <c r="J1007" s="493" t="s">
        <v>564</v>
      </c>
      <c r="K1007" s="924">
        <v>2</v>
      </c>
      <c r="L1007" s="998"/>
      <c r="M1007" s="945">
        <f>+K1007*L1007</f>
        <v>0</v>
      </c>
    </row>
    <row r="1008" spans="1:13">
      <c r="A1008" s="80" t="s">
        <v>562</v>
      </c>
      <c r="B1008" s="80"/>
      <c r="C1008" s="80"/>
      <c r="D1008" s="80"/>
      <c r="E1008" s="309" t="s">
        <v>563</v>
      </c>
      <c r="F1008" s="207" t="s">
        <v>1074</v>
      </c>
      <c r="G1008" s="825">
        <v>5154</v>
      </c>
      <c r="H1008" s="1105" t="s">
        <v>646</v>
      </c>
      <c r="I1008" s="1106"/>
      <c r="J1008" s="493" t="s">
        <v>564</v>
      </c>
      <c r="K1008" s="924">
        <v>2</v>
      </c>
      <c r="L1008" s="998"/>
      <c r="M1008" s="945">
        <f>+K1008*L1008</f>
        <v>0</v>
      </c>
    </row>
    <row r="1009" spans="1:13">
      <c r="A1009" s="50" t="s">
        <v>565</v>
      </c>
      <c r="B1009" s="80"/>
      <c r="C1009" s="80"/>
      <c r="D1009" s="80"/>
      <c r="E1009" s="29"/>
      <c r="F1009" s="256"/>
      <c r="G1009" s="826"/>
      <c r="H1009" s="1146"/>
      <c r="I1009" s="1146"/>
      <c r="J1009" s="492"/>
      <c r="K1009" s="866"/>
      <c r="L1009" s="999"/>
    </row>
    <row r="1010" spans="1:13">
      <c r="A1010" s="80" t="s">
        <v>556</v>
      </c>
      <c r="B1010" s="80"/>
      <c r="C1010" s="80"/>
      <c r="D1010" s="80"/>
      <c r="E1010" s="309" t="s">
        <v>557</v>
      </c>
      <c r="F1010" s="207" t="s">
        <v>1074</v>
      </c>
      <c r="G1010" s="825">
        <v>155.6</v>
      </c>
      <c r="H1010" s="1105" t="s">
        <v>646</v>
      </c>
      <c r="I1010" s="1106"/>
      <c r="J1010" s="493" t="s">
        <v>564</v>
      </c>
      <c r="K1010" s="924">
        <v>1</v>
      </c>
      <c r="L1010" s="998"/>
      <c r="M1010" s="945">
        <f>+K1010*L1010</f>
        <v>0</v>
      </c>
    </row>
    <row r="1011" spans="1:13">
      <c r="A1011" s="80" t="s">
        <v>560</v>
      </c>
      <c r="B1011" s="80"/>
      <c r="C1011" s="80"/>
      <c r="D1011" s="80"/>
      <c r="E1011" s="309" t="s">
        <v>561</v>
      </c>
      <c r="F1011" s="207" t="s">
        <v>1074</v>
      </c>
      <c r="G1011" s="825">
        <v>155.6</v>
      </c>
      <c r="H1011" s="1105" t="s">
        <v>646</v>
      </c>
      <c r="I1011" s="1106"/>
      <c r="J1011" s="493" t="s">
        <v>564</v>
      </c>
      <c r="K1011" s="924">
        <v>1</v>
      </c>
      <c r="L1011" s="998"/>
      <c r="M1011" s="945">
        <f>+K1011*L1011</f>
        <v>0</v>
      </c>
    </row>
    <row r="1012" spans="1:13">
      <c r="A1012" s="80" t="s">
        <v>566</v>
      </c>
      <c r="B1012" s="80"/>
      <c r="C1012" s="80"/>
      <c r="D1012" s="80"/>
      <c r="E1012" s="309" t="s">
        <v>567</v>
      </c>
      <c r="F1012" s="207" t="s">
        <v>1074</v>
      </c>
      <c r="G1012" s="825">
        <v>155.6</v>
      </c>
      <c r="H1012" s="1105" t="s">
        <v>646</v>
      </c>
      <c r="I1012" s="1106"/>
      <c r="J1012" s="493" t="s">
        <v>564</v>
      </c>
      <c r="K1012" s="924">
        <v>1</v>
      </c>
      <c r="L1012" s="998"/>
      <c r="M1012" s="945">
        <f>+K1012*L1012</f>
        <v>0</v>
      </c>
    </row>
    <row r="1013" spans="1:13">
      <c r="A1013" s="80" t="s">
        <v>562</v>
      </c>
      <c r="B1013" s="80"/>
      <c r="C1013" s="80"/>
      <c r="D1013" s="80"/>
      <c r="E1013" s="309" t="s">
        <v>568</v>
      </c>
      <c r="F1013" s="207" t="s">
        <v>1074</v>
      </c>
      <c r="G1013" s="825">
        <v>155.6</v>
      </c>
      <c r="H1013" s="1105" t="s">
        <v>646</v>
      </c>
      <c r="I1013" s="1106"/>
      <c r="J1013" s="493" t="s">
        <v>564</v>
      </c>
      <c r="K1013" s="924">
        <v>1</v>
      </c>
      <c r="L1013" s="998"/>
      <c r="M1013" s="945">
        <f>+K1013*L1013</f>
        <v>0</v>
      </c>
    </row>
    <row r="1014" spans="1:13">
      <c r="A1014" s="13" t="s">
        <v>569</v>
      </c>
      <c r="B1014" s="13"/>
      <c r="C1014" s="13"/>
      <c r="D1014" s="13"/>
      <c r="E1014" s="210" t="s">
        <v>654</v>
      </c>
      <c r="F1014" s="207" t="s">
        <v>404</v>
      </c>
      <c r="G1014" s="825"/>
      <c r="H1014" s="1105" t="s">
        <v>646</v>
      </c>
      <c r="I1014" s="1106"/>
      <c r="J1014" s="209" t="s">
        <v>221</v>
      </c>
      <c r="K1014" s="924" t="s">
        <v>149</v>
      </c>
      <c r="L1014" s="1073" t="s">
        <v>871</v>
      </c>
      <c r="M1014" s="945" t="s">
        <v>871</v>
      </c>
    </row>
    <row r="1015" spans="1:13">
      <c r="A1015" s="13" t="s">
        <v>570</v>
      </c>
      <c r="B1015" s="13"/>
      <c r="C1015" s="13"/>
      <c r="D1015" s="13"/>
      <c r="E1015" s="206" t="s">
        <v>571</v>
      </c>
      <c r="F1015" s="207" t="s">
        <v>404</v>
      </c>
      <c r="G1015" s="825"/>
      <c r="H1015" s="1105" t="s">
        <v>646</v>
      </c>
      <c r="I1015" s="1106"/>
      <c r="J1015" s="209" t="s">
        <v>221</v>
      </c>
      <c r="K1015" s="924" t="s">
        <v>149</v>
      </c>
      <c r="L1015" s="1073" t="s">
        <v>871</v>
      </c>
      <c r="M1015" s="945" t="s">
        <v>871</v>
      </c>
    </row>
    <row r="1016" spans="1:13">
      <c r="A1016" s="13" t="s">
        <v>572</v>
      </c>
      <c r="B1016" s="13"/>
      <c r="C1016" s="13"/>
      <c r="D1016" s="13"/>
      <c r="E1016" s="206" t="s">
        <v>573</v>
      </c>
      <c r="F1016" s="207" t="s">
        <v>1074</v>
      </c>
      <c r="G1016" s="825">
        <v>2527</v>
      </c>
      <c r="H1016" s="1105" t="s">
        <v>646</v>
      </c>
      <c r="I1016" s="1106"/>
      <c r="J1016" s="493" t="s">
        <v>564</v>
      </c>
      <c r="K1016" s="924">
        <v>1</v>
      </c>
      <c r="L1016" s="998"/>
      <c r="M1016" s="945">
        <f>+K1016*L1016</f>
        <v>0</v>
      </c>
    </row>
    <row r="1017" spans="1:13">
      <c r="A1017" s="13" t="s">
        <v>574</v>
      </c>
      <c r="B1017" s="13"/>
      <c r="C1017" s="13"/>
      <c r="D1017" s="13"/>
      <c r="E1017" s="206" t="s">
        <v>575</v>
      </c>
      <c r="F1017" s="207" t="s">
        <v>1074</v>
      </c>
      <c r="G1017" s="825">
        <v>298</v>
      </c>
      <c r="H1017" s="1105" t="s">
        <v>646</v>
      </c>
      <c r="I1017" s="1106"/>
      <c r="J1017" s="493" t="s">
        <v>564</v>
      </c>
      <c r="K1017" s="924">
        <v>1</v>
      </c>
      <c r="L1017" s="998"/>
      <c r="M1017" s="945">
        <f>+K1017*L1017</f>
        <v>0</v>
      </c>
    </row>
    <row r="1018" spans="1:13">
      <c r="A1018" s="13" t="s">
        <v>576</v>
      </c>
      <c r="B1018" s="13"/>
      <c r="C1018" s="13"/>
      <c r="D1018" s="13"/>
      <c r="E1018" s="206" t="s">
        <v>577</v>
      </c>
      <c r="F1018" s="207" t="s">
        <v>1074</v>
      </c>
      <c r="G1018" s="825"/>
      <c r="H1018" s="1105" t="s">
        <v>646</v>
      </c>
      <c r="I1018" s="1106"/>
      <c r="J1018" s="493" t="s">
        <v>564</v>
      </c>
      <c r="K1018" s="924" t="s">
        <v>149</v>
      </c>
      <c r="L1018" s="1073" t="s">
        <v>871</v>
      </c>
      <c r="M1018" s="945" t="s">
        <v>871</v>
      </c>
    </row>
    <row r="1019" spans="1:13">
      <c r="A1019" s="13" t="s">
        <v>578</v>
      </c>
      <c r="B1019" s="13"/>
      <c r="C1019" s="13"/>
      <c r="D1019" s="13"/>
      <c r="E1019" s="206" t="s">
        <v>802</v>
      </c>
      <c r="F1019" s="207" t="s">
        <v>404</v>
      </c>
      <c r="G1019" s="825">
        <v>61</v>
      </c>
      <c r="H1019" s="1105" t="s">
        <v>646</v>
      </c>
      <c r="I1019" s="1106"/>
      <c r="J1019" s="209" t="s">
        <v>221</v>
      </c>
      <c r="K1019" s="924" t="s">
        <v>149</v>
      </c>
      <c r="L1019" s="1073" t="s">
        <v>871</v>
      </c>
      <c r="M1019" s="945" t="s">
        <v>871</v>
      </c>
    </row>
    <row r="1020" spans="1:13">
      <c r="A1020" s="13" t="s">
        <v>1146</v>
      </c>
      <c r="B1020" s="13"/>
      <c r="C1020" s="13"/>
      <c r="D1020" s="13"/>
      <c r="E1020" s="210" t="s">
        <v>654</v>
      </c>
      <c r="F1020" s="207" t="s">
        <v>404</v>
      </c>
      <c r="G1020" s="825">
        <v>1</v>
      </c>
      <c r="H1020" s="1105" t="s">
        <v>646</v>
      </c>
      <c r="I1020" s="1106"/>
      <c r="J1020" s="209" t="s">
        <v>221</v>
      </c>
      <c r="K1020" s="924" t="s">
        <v>149</v>
      </c>
      <c r="L1020" s="1073" t="s">
        <v>871</v>
      </c>
      <c r="M1020" s="945" t="s">
        <v>871</v>
      </c>
    </row>
    <row r="1021" spans="1:13">
      <c r="A1021" s="13" t="s">
        <v>579</v>
      </c>
      <c r="B1021" s="13"/>
      <c r="C1021" s="13"/>
      <c r="D1021" s="13"/>
      <c r="E1021" s="206" t="s">
        <v>580</v>
      </c>
      <c r="F1021" s="207" t="s">
        <v>404</v>
      </c>
      <c r="G1021" s="825">
        <v>16</v>
      </c>
      <c r="H1021" s="1105" t="s">
        <v>646</v>
      </c>
      <c r="I1021" s="1106"/>
      <c r="J1021" s="209" t="s">
        <v>221</v>
      </c>
      <c r="K1021" s="924" t="s">
        <v>149</v>
      </c>
      <c r="L1021" s="1073" t="s">
        <v>871</v>
      </c>
      <c r="M1021" s="945" t="s">
        <v>871</v>
      </c>
    </row>
    <row r="1022" spans="1:13">
      <c r="A1022" s="13" t="s">
        <v>581</v>
      </c>
      <c r="B1022" s="13"/>
      <c r="C1022" s="13"/>
      <c r="D1022" s="13"/>
      <c r="E1022" s="210" t="s">
        <v>654</v>
      </c>
      <c r="F1022" s="207" t="s">
        <v>404</v>
      </c>
      <c r="G1022" s="825">
        <v>18</v>
      </c>
      <c r="H1022" s="1105" t="s">
        <v>646</v>
      </c>
      <c r="I1022" s="1106"/>
      <c r="J1022" s="209" t="s">
        <v>221</v>
      </c>
      <c r="K1022" s="924" t="s">
        <v>149</v>
      </c>
      <c r="L1022" s="1073" t="s">
        <v>871</v>
      </c>
      <c r="M1022" s="945" t="s">
        <v>871</v>
      </c>
    </row>
    <row r="1023" spans="1:13">
      <c r="A1023" s="13" t="s">
        <v>582</v>
      </c>
      <c r="B1023" s="13"/>
      <c r="C1023" s="13"/>
      <c r="D1023" s="13"/>
      <c r="E1023" s="206" t="s">
        <v>583</v>
      </c>
      <c r="F1023" s="207" t="s">
        <v>404</v>
      </c>
      <c r="G1023" s="825">
        <v>7</v>
      </c>
      <c r="H1023" s="1105" t="s">
        <v>646</v>
      </c>
      <c r="I1023" s="1106"/>
      <c r="J1023" s="209" t="s">
        <v>221</v>
      </c>
      <c r="K1023" s="924" t="s">
        <v>149</v>
      </c>
      <c r="L1023" s="1073" t="s">
        <v>871</v>
      </c>
      <c r="M1023" s="945" t="s">
        <v>871</v>
      </c>
    </row>
    <row r="1024" spans="1:13">
      <c r="A1024" s="13" t="s">
        <v>584</v>
      </c>
      <c r="B1024" s="13"/>
      <c r="C1024" s="13"/>
      <c r="D1024" s="13"/>
      <c r="E1024" s="210" t="s">
        <v>654</v>
      </c>
      <c r="F1024" s="207" t="s">
        <v>404</v>
      </c>
      <c r="G1024" s="825"/>
      <c r="H1024" s="1105" t="s">
        <v>646</v>
      </c>
      <c r="I1024" s="1106"/>
      <c r="J1024" s="209" t="s">
        <v>221</v>
      </c>
      <c r="K1024" s="924" t="s">
        <v>149</v>
      </c>
      <c r="L1024" s="1073" t="s">
        <v>871</v>
      </c>
      <c r="M1024" s="945" t="s">
        <v>871</v>
      </c>
    </row>
    <row r="1025" spans="1:13">
      <c r="A1025" s="13" t="s">
        <v>585</v>
      </c>
      <c r="B1025" s="13"/>
      <c r="C1025" s="13"/>
      <c r="D1025" s="13"/>
      <c r="E1025" s="206" t="s">
        <v>586</v>
      </c>
      <c r="F1025" s="207" t="s">
        <v>404</v>
      </c>
      <c r="G1025" s="825">
        <v>490</v>
      </c>
      <c r="H1025" s="1105" t="s">
        <v>646</v>
      </c>
      <c r="I1025" s="1106"/>
      <c r="J1025" s="209" t="s">
        <v>221</v>
      </c>
      <c r="K1025" s="924">
        <v>1</v>
      </c>
      <c r="L1025" s="998"/>
      <c r="M1025" s="945">
        <f>+K1025*L1025</f>
        <v>0</v>
      </c>
    </row>
    <row r="1026" spans="1:13">
      <c r="A1026" s="13" t="s">
        <v>1147</v>
      </c>
      <c r="B1026" s="13"/>
      <c r="C1026" s="13"/>
      <c r="D1026" s="13"/>
      <c r="E1026" s="206" t="s">
        <v>586</v>
      </c>
      <c r="F1026" s="207" t="s">
        <v>888</v>
      </c>
      <c r="G1026" s="825">
        <v>880</v>
      </c>
      <c r="H1026" s="1105" t="s">
        <v>646</v>
      </c>
      <c r="I1026" s="1106"/>
      <c r="J1026" s="209" t="s">
        <v>221</v>
      </c>
      <c r="K1026" s="924">
        <v>1</v>
      </c>
      <c r="L1026" s="998"/>
      <c r="M1026" s="945">
        <f>+K1026*L1026</f>
        <v>0</v>
      </c>
    </row>
    <row r="1027" spans="1:13">
      <c r="A1027" s="13" t="s">
        <v>589</v>
      </c>
      <c r="B1027" s="13"/>
      <c r="C1027" s="13"/>
      <c r="D1027" s="13"/>
      <c r="E1027" s="206" t="s">
        <v>590</v>
      </c>
      <c r="F1027" s="207" t="s">
        <v>404</v>
      </c>
      <c r="G1027" s="825">
        <v>9</v>
      </c>
      <c r="H1027" s="1105" t="s">
        <v>646</v>
      </c>
      <c r="I1027" s="1106"/>
      <c r="J1027" s="209" t="s">
        <v>221</v>
      </c>
      <c r="K1027" s="924" t="s">
        <v>149</v>
      </c>
      <c r="L1027" s="1073" t="s">
        <v>871</v>
      </c>
      <c r="M1027" s="945" t="s">
        <v>871</v>
      </c>
    </row>
    <row r="1028" spans="1:13">
      <c r="A1028" s="13" t="s">
        <v>591</v>
      </c>
      <c r="B1028" s="13"/>
      <c r="C1028" s="13"/>
      <c r="D1028" s="13"/>
      <c r="E1028" s="206" t="s">
        <v>592</v>
      </c>
      <c r="F1028" s="207" t="s">
        <v>1074</v>
      </c>
      <c r="G1028" s="825"/>
      <c r="H1028" s="1105" t="s">
        <v>646</v>
      </c>
      <c r="I1028" s="1106"/>
      <c r="J1028" s="493" t="s">
        <v>564</v>
      </c>
      <c r="K1028" s="924" t="s">
        <v>149</v>
      </c>
      <c r="L1028" s="1073" t="s">
        <v>871</v>
      </c>
      <c r="M1028" s="945" t="s">
        <v>871</v>
      </c>
    </row>
    <row r="1029" spans="1:13">
      <c r="A1029" s="13"/>
      <c r="B1029" s="13"/>
      <c r="C1029" s="13"/>
      <c r="D1029" s="13"/>
      <c r="E1029" s="497" t="s">
        <v>593</v>
      </c>
      <c r="F1029" s="193"/>
      <c r="G1029" s="864"/>
      <c r="H1029" s="499"/>
      <c r="I1029" s="865"/>
      <c r="J1029" s="499"/>
      <c r="K1029" s="938"/>
      <c r="L1029" s="1072"/>
    </row>
    <row r="1030" spans="1:13">
      <c r="A1030" s="21" t="s">
        <v>594</v>
      </c>
      <c r="B1030" s="13"/>
      <c r="C1030" s="13"/>
      <c r="D1030" s="13"/>
      <c r="E1030" s="29"/>
      <c r="F1030" s="244"/>
      <c r="G1030" s="833"/>
      <c r="H1030" s="244"/>
      <c r="I1030" s="829"/>
      <c r="J1030" s="244"/>
      <c r="K1030" s="929"/>
      <c r="L1030" s="1072"/>
    </row>
    <row r="1031" spans="1:13" ht="39" customHeight="1">
      <c r="A1031" s="13" t="s">
        <v>800</v>
      </c>
      <c r="B1031" s="13"/>
      <c r="C1031" s="13"/>
      <c r="D1031" s="13"/>
      <c r="E1031" s="29"/>
      <c r="F1031" s="244"/>
      <c r="G1031" s="833"/>
      <c r="H1031" s="244"/>
      <c r="I1031" s="829"/>
      <c r="J1031" s="244"/>
      <c r="K1031" s="929"/>
      <c r="L1031" s="1072"/>
    </row>
    <row r="1032" spans="1:13" ht="26.25" customHeight="1">
      <c r="A1032" s="13" t="s">
        <v>1148</v>
      </c>
      <c r="B1032" s="13"/>
      <c r="C1032" s="13"/>
      <c r="D1032" s="13"/>
      <c r="E1032" s="206" t="s">
        <v>596</v>
      </c>
      <c r="F1032" s="207" t="s">
        <v>1074</v>
      </c>
      <c r="G1032" s="817">
        <f>+G1011+G1017</f>
        <v>453.6</v>
      </c>
      <c r="H1032" s="209" t="s">
        <v>397</v>
      </c>
      <c r="I1032" s="238"/>
      <c r="J1032" s="209" t="s">
        <v>289</v>
      </c>
      <c r="K1032" s="924">
        <v>1</v>
      </c>
      <c r="L1032" s="998"/>
      <c r="M1032" s="945">
        <f>+K1032*L1032</f>
        <v>0</v>
      </c>
    </row>
    <row r="1033" spans="1:13">
      <c r="A1033" s="13" t="s">
        <v>1149</v>
      </c>
      <c r="B1033" s="13"/>
      <c r="C1033" s="13"/>
      <c r="D1033" s="13"/>
      <c r="E1033" s="206" t="s">
        <v>596</v>
      </c>
      <c r="F1033" s="207" t="s">
        <v>404</v>
      </c>
      <c r="G1033" s="817">
        <f>+G1027+G1019+G1020</f>
        <v>71</v>
      </c>
      <c r="H1033" s="209" t="s">
        <v>397</v>
      </c>
      <c r="I1033" s="238"/>
      <c r="J1033" s="209" t="s">
        <v>289</v>
      </c>
      <c r="K1033" s="924">
        <v>1</v>
      </c>
      <c r="L1033" s="998"/>
      <c r="M1033" s="945">
        <f>+K1033*L1033</f>
        <v>0</v>
      </c>
    </row>
    <row r="1034" spans="1:13">
      <c r="A1034" s="13" t="s">
        <v>598</v>
      </c>
      <c r="B1034" s="13"/>
      <c r="C1034" s="13"/>
      <c r="D1034" s="13"/>
      <c r="E1034" s="206" t="s">
        <v>596</v>
      </c>
      <c r="F1034" s="207" t="s">
        <v>404</v>
      </c>
      <c r="G1034" s="817"/>
      <c r="H1034" s="209" t="s">
        <v>397</v>
      </c>
      <c r="I1034" s="238"/>
      <c r="J1034" s="209" t="s">
        <v>289</v>
      </c>
      <c r="K1034" s="924" t="s">
        <v>149</v>
      </c>
      <c r="L1034" s="1073" t="s">
        <v>871</v>
      </c>
      <c r="M1034" s="947" t="s">
        <v>871</v>
      </c>
    </row>
    <row r="1035" spans="1:13">
      <c r="A1035" s="13" t="s">
        <v>599</v>
      </c>
      <c r="B1035" s="13"/>
      <c r="C1035" s="13"/>
      <c r="D1035" s="13"/>
      <c r="E1035" s="206" t="s">
        <v>596</v>
      </c>
      <c r="F1035" s="207" t="s">
        <v>404</v>
      </c>
      <c r="G1035" s="817"/>
      <c r="H1035" s="209" t="s">
        <v>397</v>
      </c>
      <c r="I1035" s="238"/>
      <c r="J1035" s="209" t="s">
        <v>289</v>
      </c>
      <c r="K1035" s="924" t="s">
        <v>149</v>
      </c>
      <c r="L1035" s="1073" t="s">
        <v>871</v>
      </c>
      <c r="M1035" s="947" t="s">
        <v>871</v>
      </c>
    </row>
    <row r="1036" spans="1:13">
      <c r="A1036" s="13"/>
      <c r="B1036" s="13"/>
      <c r="C1036" s="13"/>
      <c r="D1036" s="13"/>
      <c r="E1036" s="1185" t="s">
        <v>801</v>
      </c>
      <c r="F1036" s="1185"/>
      <c r="G1036" s="1185"/>
      <c r="H1036" s="1185"/>
      <c r="I1036" s="1185"/>
      <c r="J1036" s="1185"/>
      <c r="K1036" s="1185"/>
      <c r="L1036" s="1072"/>
    </row>
    <row r="1037" spans="1:13">
      <c r="A1037" s="13"/>
      <c r="B1037" s="13"/>
      <c r="C1037" s="13"/>
      <c r="D1037" s="13"/>
      <c r="E1037" s="1186" t="s">
        <v>682</v>
      </c>
      <c r="F1037" s="1186"/>
      <c r="G1037" s="1186"/>
      <c r="H1037" s="1186"/>
      <c r="I1037" s="1186"/>
      <c r="J1037" s="1186"/>
      <c r="K1037" s="1186"/>
      <c r="L1037" s="1072"/>
    </row>
    <row r="1038" spans="1:13">
      <c r="A1038" s="13"/>
      <c r="B1038" s="13"/>
      <c r="C1038" s="13"/>
      <c r="D1038" s="13"/>
      <c r="E1038" s="283"/>
      <c r="F1038" s="193"/>
      <c r="G1038" s="764"/>
      <c r="H1038" s="250"/>
      <c r="I1038" s="863"/>
      <c r="J1038" s="249"/>
      <c r="K1038" s="866"/>
      <c r="L1038" s="1072"/>
    </row>
    <row r="1039" spans="1:13">
      <c r="A1039" s="21" t="s">
        <v>600</v>
      </c>
      <c r="B1039" s="13"/>
      <c r="C1039" s="13"/>
      <c r="D1039" s="13"/>
      <c r="E1039" s="29"/>
      <c r="F1039" s="256"/>
      <c r="G1039" s="764"/>
      <c r="H1039" s="249"/>
      <c r="I1039" s="568"/>
      <c r="J1039" s="249"/>
      <c r="K1039" s="866"/>
      <c r="L1039" s="1072"/>
    </row>
    <row r="1040" spans="1:13" ht="25.5" customHeight="1">
      <c r="A1040" s="13" t="s">
        <v>601</v>
      </c>
      <c r="B1040" s="13"/>
      <c r="C1040" s="13"/>
      <c r="D1040" s="13"/>
      <c r="E1040" s="210" t="s">
        <v>654</v>
      </c>
      <c r="F1040" s="207"/>
      <c r="G1040" s="817"/>
      <c r="H1040" s="1105" t="s">
        <v>646</v>
      </c>
      <c r="I1040" s="1106"/>
      <c r="J1040" s="210" t="s">
        <v>654</v>
      </c>
      <c r="K1040" s="924" t="s">
        <v>149</v>
      </c>
      <c r="L1040" s="1073" t="s">
        <v>871</v>
      </c>
      <c r="M1040" s="947" t="s">
        <v>871</v>
      </c>
    </row>
    <row r="1041" spans="1:13">
      <c r="A1041" s="13" t="s">
        <v>602</v>
      </c>
      <c r="B1041" s="13"/>
      <c r="C1041" s="13"/>
      <c r="D1041" s="13"/>
      <c r="E1041" s="210" t="s">
        <v>654</v>
      </c>
      <c r="F1041" s="207"/>
      <c r="G1041" s="817"/>
      <c r="H1041" s="1105" t="s">
        <v>646</v>
      </c>
      <c r="I1041" s="1106"/>
      <c r="J1041" s="210" t="s">
        <v>654</v>
      </c>
      <c r="K1041" s="924" t="s">
        <v>149</v>
      </c>
      <c r="L1041" s="1073" t="s">
        <v>871</v>
      </c>
      <c r="M1041" s="947" t="s">
        <v>871</v>
      </c>
    </row>
    <row r="1042" spans="1:13">
      <c r="A1042" s="13"/>
      <c r="B1042" s="13"/>
      <c r="C1042" s="13"/>
      <c r="D1042" s="13"/>
      <c r="E1042" s="29"/>
      <c r="F1042" s="256"/>
      <c r="G1042" s="764"/>
      <c r="H1042" s="250"/>
      <c r="I1042" s="568"/>
      <c r="J1042" s="249"/>
      <c r="K1042" s="866"/>
      <c r="L1042" s="1072"/>
    </row>
    <row r="1043" spans="1:13" ht="14.4" thickBot="1">
      <c r="A1043" s="13"/>
      <c r="B1043" s="13"/>
      <c r="C1043" s="13"/>
      <c r="D1043" s="13"/>
      <c r="E1043" s="29"/>
      <c r="F1043" s="256"/>
      <c r="G1043" s="764"/>
      <c r="H1043" s="1103" t="s">
        <v>553</v>
      </c>
      <c r="I1043" s="1103"/>
      <c r="J1043" s="1103"/>
      <c r="K1043" s="1103"/>
      <c r="L1043" s="1237">
        <f>SUM(M1005:M1041)</f>
        <v>0</v>
      </c>
      <c r="M1043" s="1237"/>
    </row>
    <row r="1044" spans="1:13" ht="15" customHeight="1">
      <c r="A1044" s="21" t="s">
        <v>604</v>
      </c>
      <c r="B1044" s="13"/>
      <c r="C1044" s="13"/>
      <c r="D1044" s="13"/>
      <c r="E1044" s="29"/>
      <c r="F1044" s="35"/>
      <c r="G1044" s="811"/>
      <c r="H1044" s="121"/>
      <c r="I1044" s="121"/>
      <c r="J1044" s="121"/>
      <c r="K1044" s="121"/>
      <c r="L1044" s="1078"/>
      <c r="M1044" s="121"/>
    </row>
    <row r="1045" spans="1:13">
      <c r="A1045" s="21" t="s">
        <v>605</v>
      </c>
      <c r="B1045" s="13"/>
      <c r="C1045" s="13"/>
      <c r="D1045" s="13"/>
      <c r="E1045" s="29"/>
      <c r="F1045" s="35"/>
      <c r="G1045" s="811"/>
      <c r="H1045" s="39"/>
      <c r="I1045" s="813"/>
      <c r="J1045" s="39"/>
      <c r="K1045" s="866"/>
      <c r="L1045" s="1072"/>
    </row>
    <row r="1046" spans="1:13">
      <c r="A1046" s="21" t="s">
        <v>606</v>
      </c>
      <c r="B1046" s="13"/>
      <c r="C1046" s="13"/>
      <c r="D1046" s="13"/>
      <c r="E1046" s="29"/>
      <c r="F1046" s="35"/>
      <c r="G1046" s="811"/>
      <c r="H1046" s="39"/>
      <c r="I1046" s="813"/>
      <c r="J1046" s="39"/>
      <c r="K1046" s="866"/>
      <c r="L1046" s="1072"/>
    </row>
    <row r="1047" spans="1:13">
      <c r="A1047" s="13" t="s">
        <v>607</v>
      </c>
      <c r="B1047" s="13"/>
      <c r="C1047" s="13"/>
      <c r="D1047" s="13"/>
      <c r="E1047" s="395" t="s">
        <v>654</v>
      </c>
      <c r="F1047" s="207"/>
      <c r="G1047" s="817"/>
      <c r="H1047" s="209" t="s">
        <v>843</v>
      </c>
      <c r="I1047" s="238"/>
      <c r="J1047" s="209" t="s">
        <v>843</v>
      </c>
      <c r="K1047" s="924" t="s">
        <v>149</v>
      </c>
      <c r="L1047" s="1073" t="s">
        <v>871</v>
      </c>
      <c r="M1047" s="947" t="s">
        <v>871</v>
      </c>
    </row>
    <row r="1048" spans="1:13">
      <c r="A1048" s="13" t="s">
        <v>608</v>
      </c>
      <c r="B1048" s="13"/>
      <c r="C1048" s="13"/>
      <c r="D1048" s="13"/>
      <c r="E1048" s="309" t="s">
        <v>609</v>
      </c>
      <c r="F1048" s="207" t="s">
        <v>1236</v>
      </c>
      <c r="G1048" s="817">
        <v>157</v>
      </c>
      <c r="H1048" s="209">
        <v>2000</v>
      </c>
      <c r="I1048" s="238"/>
      <c r="J1048" s="209">
        <v>2000</v>
      </c>
      <c r="K1048" s="924" t="s">
        <v>149</v>
      </c>
      <c r="L1048" s="1073" t="s">
        <v>871</v>
      </c>
      <c r="M1048" s="947" t="s">
        <v>871</v>
      </c>
    </row>
    <row r="1049" spans="1:13">
      <c r="A1049" s="13" t="s">
        <v>610</v>
      </c>
      <c r="B1049" s="13"/>
      <c r="C1049" s="13"/>
      <c r="D1049" s="13"/>
      <c r="E1049" s="309" t="s">
        <v>611</v>
      </c>
      <c r="F1049" s="207" t="s">
        <v>1236</v>
      </c>
      <c r="G1049" s="817">
        <v>157</v>
      </c>
      <c r="H1049" s="209">
        <v>2000</v>
      </c>
      <c r="I1049" s="238"/>
      <c r="J1049" s="209">
        <v>2000</v>
      </c>
      <c r="K1049" s="924" t="s">
        <v>149</v>
      </c>
      <c r="L1049" s="1073" t="s">
        <v>871</v>
      </c>
      <c r="M1049" s="947" t="s">
        <v>871</v>
      </c>
    </row>
    <row r="1050" spans="1:13">
      <c r="A1050" s="13" t="s">
        <v>612</v>
      </c>
      <c r="B1050" s="13"/>
      <c r="C1050" s="13"/>
      <c r="D1050" s="13"/>
      <c r="E1050" s="309" t="s">
        <v>611</v>
      </c>
      <c r="F1050" s="207" t="s">
        <v>1236</v>
      </c>
      <c r="G1050" s="817">
        <v>157</v>
      </c>
      <c r="H1050" s="209">
        <v>2000</v>
      </c>
      <c r="I1050" s="238"/>
      <c r="J1050" s="209">
        <v>2000</v>
      </c>
      <c r="K1050" s="924" t="s">
        <v>149</v>
      </c>
      <c r="L1050" s="1073" t="s">
        <v>871</v>
      </c>
      <c r="M1050" s="947" t="s">
        <v>871</v>
      </c>
    </row>
    <row r="1051" spans="1:13">
      <c r="A1051" s="13" t="s">
        <v>613</v>
      </c>
      <c r="B1051" s="13"/>
      <c r="C1051" s="13"/>
      <c r="D1051" s="13"/>
      <c r="E1051" s="309" t="s">
        <v>611</v>
      </c>
      <c r="F1051" s="207" t="s">
        <v>1236</v>
      </c>
      <c r="G1051" s="817">
        <v>157</v>
      </c>
      <c r="H1051" s="209">
        <v>2000</v>
      </c>
      <c r="I1051" s="238"/>
      <c r="J1051" s="209">
        <v>2000</v>
      </c>
      <c r="K1051" s="924" t="s">
        <v>149</v>
      </c>
      <c r="L1051" s="1073" t="s">
        <v>871</v>
      </c>
      <c r="M1051" s="947" t="s">
        <v>871</v>
      </c>
    </row>
    <row r="1052" spans="1:13">
      <c r="A1052" s="13"/>
      <c r="B1052" s="13"/>
      <c r="C1052" s="13"/>
      <c r="D1052" s="13"/>
      <c r="E1052" s="29"/>
      <c r="F1052" s="256"/>
      <c r="G1052" s="764"/>
      <c r="H1052" s="249"/>
      <c r="I1052" s="568"/>
      <c r="J1052" s="249"/>
      <c r="K1052" s="866"/>
      <c r="L1052" s="1072"/>
    </row>
    <row r="1053" spans="1:13">
      <c r="A1053" s="21" t="s">
        <v>614</v>
      </c>
      <c r="B1053" s="13"/>
      <c r="C1053" s="13"/>
      <c r="D1053" s="13"/>
      <c r="E1053" s="29"/>
      <c r="F1053" s="256"/>
      <c r="G1053" s="764"/>
      <c r="H1053" s="249"/>
      <c r="I1053" s="568"/>
      <c r="J1053" s="249"/>
      <c r="K1053" s="866"/>
      <c r="L1053" s="1072"/>
    </row>
    <row r="1054" spans="1:13">
      <c r="A1054" s="13" t="s">
        <v>607</v>
      </c>
      <c r="B1054" s="13"/>
      <c r="C1054" s="13"/>
      <c r="D1054" s="13"/>
      <c r="E1054" s="395" t="s">
        <v>654</v>
      </c>
      <c r="F1054" s="207"/>
      <c r="G1054" s="817"/>
      <c r="H1054" s="209" t="s">
        <v>843</v>
      </c>
      <c r="I1054" s="238"/>
      <c r="J1054" s="209" t="s">
        <v>843</v>
      </c>
      <c r="K1054" s="924" t="s">
        <v>149</v>
      </c>
      <c r="L1054" s="1073" t="s">
        <v>871</v>
      </c>
      <c r="M1054" s="947" t="s">
        <v>871</v>
      </c>
    </row>
    <row r="1055" spans="1:13">
      <c r="A1055" s="13" t="s">
        <v>610</v>
      </c>
      <c r="B1055" s="13"/>
      <c r="C1055" s="13"/>
      <c r="D1055" s="13"/>
      <c r="E1055" s="309" t="s">
        <v>611</v>
      </c>
      <c r="F1055" s="207" t="s">
        <v>1236</v>
      </c>
      <c r="G1055" s="817">
        <v>682</v>
      </c>
      <c r="H1055" s="209">
        <v>2000</v>
      </c>
      <c r="I1055" s="238"/>
      <c r="J1055" s="209">
        <v>2000</v>
      </c>
      <c r="K1055" s="924">
        <v>1</v>
      </c>
      <c r="L1055" s="998"/>
      <c r="M1055" s="945">
        <f>+K1055*L1055</f>
        <v>0</v>
      </c>
    </row>
    <row r="1056" spans="1:13">
      <c r="A1056" s="13" t="s">
        <v>615</v>
      </c>
      <c r="B1056" s="13"/>
      <c r="C1056" s="13"/>
      <c r="D1056" s="13"/>
      <c r="E1056" s="395" t="s">
        <v>654</v>
      </c>
      <c r="F1056" s="207" t="s">
        <v>1236</v>
      </c>
      <c r="G1056" s="817">
        <v>682</v>
      </c>
      <c r="H1056" s="209">
        <v>2000</v>
      </c>
      <c r="I1056" s="238"/>
      <c r="J1056" s="209">
        <v>2000</v>
      </c>
      <c r="K1056" s="924">
        <v>1</v>
      </c>
      <c r="L1056" s="998"/>
      <c r="M1056" s="945">
        <f>+K1056*L1056</f>
        <v>0</v>
      </c>
    </row>
    <row r="1057" spans="1:13">
      <c r="A1057" s="13" t="s">
        <v>616</v>
      </c>
      <c r="B1057" s="13"/>
      <c r="C1057" s="13"/>
      <c r="D1057" s="13"/>
      <c r="E1057" s="309" t="s">
        <v>611</v>
      </c>
      <c r="F1057" s="207" t="s">
        <v>1236</v>
      </c>
      <c r="G1057" s="817">
        <v>682</v>
      </c>
      <c r="H1057" s="209">
        <v>2000</v>
      </c>
      <c r="I1057" s="238"/>
      <c r="J1057" s="209">
        <v>2000</v>
      </c>
      <c r="K1057" s="924">
        <v>1</v>
      </c>
      <c r="L1057" s="998"/>
      <c r="M1057" s="945">
        <f>+K1057*L1057</f>
        <v>0</v>
      </c>
    </row>
    <row r="1058" spans="1:13">
      <c r="A1058" s="13" t="s">
        <v>617</v>
      </c>
      <c r="B1058" s="13"/>
      <c r="C1058" s="13"/>
      <c r="D1058" s="13"/>
      <c r="E1058" s="309" t="s">
        <v>611</v>
      </c>
      <c r="F1058" s="207" t="s">
        <v>1236</v>
      </c>
      <c r="G1058" s="817">
        <v>682</v>
      </c>
      <c r="H1058" s="209">
        <v>2000</v>
      </c>
      <c r="I1058" s="238"/>
      <c r="J1058" s="209">
        <v>2000</v>
      </c>
      <c r="K1058" s="924">
        <v>1</v>
      </c>
      <c r="L1058" s="998"/>
      <c r="M1058" s="945">
        <f>+K1058*L1058</f>
        <v>0</v>
      </c>
    </row>
    <row r="1059" spans="1:13">
      <c r="A1059" s="13"/>
      <c r="B1059" s="13"/>
      <c r="C1059" s="13"/>
      <c r="D1059" s="13"/>
      <c r="E1059" s="667" t="s">
        <v>618</v>
      </c>
      <c r="F1059" s="256"/>
      <c r="G1059" s="764"/>
      <c r="H1059" s="249"/>
      <c r="I1059" s="568"/>
      <c r="J1059" s="249"/>
      <c r="K1059" s="866"/>
      <c r="L1059" s="1072"/>
    </row>
    <row r="1060" spans="1:13">
      <c r="A1060" s="21" t="s">
        <v>619</v>
      </c>
      <c r="B1060" s="21"/>
      <c r="C1060" s="21"/>
      <c r="D1060" s="13"/>
      <c r="E1060" s="29"/>
      <c r="F1060" s="256"/>
      <c r="G1060" s="764"/>
      <c r="H1060" s="249"/>
      <c r="I1060" s="568"/>
      <c r="J1060" s="249"/>
      <c r="K1060" s="866"/>
      <c r="L1060" s="1072"/>
    </row>
    <row r="1061" spans="1:13">
      <c r="A1061" s="21" t="s">
        <v>620</v>
      </c>
      <c r="B1061" s="21"/>
      <c r="C1061" s="21"/>
      <c r="D1061" s="13"/>
      <c r="E1061" s="29"/>
      <c r="F1061" s="256"/>
      <c r="G1061" s="764"/>
      <c r="H1061" s="249"/>
      <c r="I1061" s="568"/>
      <c r="J1061" s="249"/>
      <c r="K1061" s="866"/>
      <c r="L1061" s="1072"/>
    </row>
    <row r="1062" spans="1:13">
      <c r="A1062" s="13" t="s">
        <v>621</v>
      </c>
      <c r="B1062" s="21"/>
      <c r="C1062" s="21"/>
      <c r="D1062" s="13"/>
      <c r="E1062" s="309" t="s">
        <v>622</v>
      </c>
      <c r="F1062" s="207" t="s">
        <v>1150</v>
      </c>
      <c r="G1062" s="817"/>
      <c r="H1062" s="209">
        <v>1</v>
      </c>
      <c r="I1062" s="238"/>
      <c r="J1062" s="209">
        <v>1</v>
      </c>
      <c r="K1062" s="924" t="s">
        <v>149</v>
      </c>
      <c r="L1062" s="1073" t="s">
        <v>871</v>
      </c>
      <c r="M1062" s="947" t="s">
        <v>871</v>
      </c>
    </row>
    <row r="1063" spans="1:13">
      <c r="A1063" s="13" t="s">
        <v>623</v>
      </c>
      <c r="B1063" s="21"/>
      <c r="C1063" s="21"/>
      <c r="D1063" s="13"/>
      <c r="E1063" s="309" t="s">
        <v>622</v>
      </c>
      <c r="F1063" s="207" t="s">
        <v>887</v>
      </c>
      <c r="G1063" s="817"/>
      <c r="H1063" s="209">
        <v>1</v>
      </c>
      <c r="I1063" s="238"/>
      <c r="J1063" s="209">
        <v>1</v>
      </c>
      <c r="K1063" s="924" t="s">
        <v>149</v>
      </c>
      <c r="L1063" s="1073" t="s">
        <v>871</v>
      </c>
      <c r="M1063" s="947" t="s">
        <v>871</v>
      </c>
    </row>
    <row r="1064" spans="1:13" ht="12" customHeight="1">
      <c r="A1064" s="13"/>
      <c r="B1064" s="50"/>
      <c r="C1064" s="50"/>
      <c r="D1064" s="13"/>
      <c r="E1064" s="390"/>
      <c r="F1064" s="256"/>
      <c r="G1064" s="764"/>
      <c r="H1064" s="249"/>
      <c r="I1064" s="568"/>
      <c r="J1064" s="249"/>
      <c r="K1064" s="866"/>
      <c r="L1064" s="1072"/>
    </row>
    <row r="1065" spans="1:13">
      <c r="A1065" s="21" t="s">
        <v>794</v>
      </c>
      <c r="B1065" s="13"/>
      <c r="C1065" s="13"/>
      <c r="D1065" s="13"/>
      <c r="E1065" s="29"/>
      <c r="F1065" s="35"/>
      <c r="G1065" s="811"/>
      <c r="H1065" s="39"/>
      <c r="I1065" s="813"/>
      <c r="J1065" s="39"/>
      <c r="K1065" s="922"/>
      <c r="L1065" s="1072"/>
    </row>
    <row r="1066" spans="1:13">
      <c r="A1066" s="21"/>
      <c r="B1066" s="13"/>
      <c r="C1066" s="13"/>
      <c r="D1066" s="13"/>
      <c r="E1066" s="29"/>
      <c r="F1066" s="35"/>
      <c r="G1066" s="811"/>
      <c r="H1066" s="39"/>
      <c r="I1066" s="813"/>
      <c r="J1066" s="39"/>
      <c r="K1066" s="922"/>
      <c r="L1066" s="1072"/>
    </row>
    <row r="1067" spans="1:13">
      <c r="A1067" s="21" t="s">
        <v>624</v>
      </c>
      <c r="B1067" s="13"/>
      <c r="C1067" s="13"/>
      <c r="D1067" s="13"/>
      <c r="E1067" s="29"/>
      <c r="F1067" s="35"/>
      <c r="G1067" s="811"/>
      <c r="H1067" s="39"/>
      <c r="I1067" s="813"/>
      <c r="J1067" s="39"/>
      <c r="K1067" s="922"/>
      <c r="L1067" s="1072"/>
    </row>
    <row r="1068" spans="1:13">
      <c r="A1068" s="13" t="s">
        <v>731</v>
      </c>
      <c r="B1068" s="13"/>
      <c r="C1068" s="13"/>
      <c r="D1068" s="13"/>
      <c r="E1068" s="206" t="s">
        <v>625</v>
      </c>
      <c r="F1068" s="291" t="s">
        <v>271</v>
      </c>
      <c r="G1068" s="817"/>
      <c r="H1068" s="1105" t="s">
        <v>646</v>
      </c>
      <c r="I1068" s="1106"/>
      <c r="J1068" s="209">
        <v>1</v>
      </c>
      <c r="K1068" s="924" t="s">
        <v>149</v>
      </c>
      <c r="L1068" s="1073" t="s">
        <v>871</v>
      </c>
      <c r="M1068" s="947" t="s">
        <v>871</v>
      </c>
    </row>
    <row r="1069" spans="1:13">
      <c r="A1069" s="13" t="s">
        <v>732</v>
      </c>
      <c r="B1069" s="13"/>
      <c r="C1069" s="13"/>
      <c r="D1069" s="13"/>
      <c r="E1069" s="210" t="s">
        <v>654</v>
      </c>
      <c r="F1069" s="291" t="s">
        <v>271</v>
      </c>
      <c r="G1069" s="817"/>
      <c r="H1069" s="1105" t="s">
        <v>646</v>
      </c>
      <c r="I1069" s="1106"/>
      <c r="J1069" s="209">
        <v>1</v>
      </c>
      <c r="K1069" s="924" t="s">
        <v>149</v>
      </c>
      <c r="L1069" s="1073" t="s">
        <v>871</v>
      </c>
      <c r="M1069" s="947" t="s">
        <v>871</v>
      </c>
    </row>
    <row r="1070" spans="1:13">
      <c r="A1070" s="13" t="s">
        <v>733</v>
      </c>
      <c r="B1070" s="13"/>
      <c r="C1070" s="13"/>
      <c r="D1070" s="13"/>
      <c r="E1070" s="210" t="s">
        <v>654</v>
      </c>
      <c r="F1070" s="291" t="s">
        <v>271</v>
      </c>
      <c r="G1070" s="817"/>
      <c r="H1070" s="1105" t="s">
        <v>646</v>
      </c>
      <c r="I1070" s="1106"/>
      <c r="J1070" s="209">
        <v>1</v>
      </c>
      <c r="K1070" s="924" t="s">
        <v>149</v>
      </c>
      <c r="L1070" s="1073" t="s">
        <v>871</v>
      </c>
      <c r="M1070" s="947" t="s">
        <v>871</v>
      </c>
    </row>
    <row r="1071" spans="1:13">
      <c r="A1071" s="13" t="s">
        <v>626</v>
      </c>
      <c r="B1071" s="13"/>
      <c r="C1071" s="13"/>
      <c r="D1071" s="13"/>
      <c r="E1071" s="206" t="s">
        <v>627</v>
      </c>
      <c r="F1071" s="291" t="s">
        <v>271</v>
      </c>
      <c r="G1071" s="817"/>
      <c r="H1071" s="1105" t="s">
        <v>646</v>
      </c>
      <c r="I1071" s="1106"/>
      <c r="J1071" s="209">
        <v>1</v>
      </c>
      <c r="K1071" s="924" t="s">
        <v>149</v>
      </c>
      <c r="L1071" s="1073" t="s">
        <v>871</v>
      </c>
      <c r="M1071" s="947" t="s">
        <v>871</v>
      </c>
    </row>
    <row r="1072" spans="1:13">
      <c r="A1072" s="81"/>
      <c r="B1072" s="13"/>
      <c r="C1072" s="13"/>
      <c r="D1072" s="13"/>
      <c r="E1072" s="29"/>
      <c r="F1072" s="38"/>
      <c r="G1072" s="764"/>
      <c r="H1072" s="653"/>
      <c r="I1072" s="832"/>
      <c r="J1072" s="249"/>
      <c r="K1072" s="866"/>
      <c r="L1072" s="1072"/>
    </row>
    <row r="1073" spans="1:13">
      <c r="A1073" s="21" t="s">
        <v>628</v>
      </c>
      <c r="B1073" s="13"/>
      <c r="C1073" s="13"/>
      <c r="D1073" s="13"/>
      <c r="E1073" s="29"/>
      <c r="F1073" s="38"/>
      <c r="G1073" s="764"/>
      <c r="H1073" s="38"/>
      <c r="I1073" s="568"/>
      <c r="J1073" s="38"/>
      <c r="K1073" s="866"/>
      <c r="L1073" s="1072"/>
    </row>
    <row r="1074" spans="1:13">
      <c r="A1074" s="13" t="s">
        <v>731</v>
      </c>
      <c r="B1074" s="13"/>
      <c r="C1074" s="13"/>
      <c r="D1074" s="13"/>
      <c r="E1074" s="206" t="s">
        <v>629</v>
      </c>
      <c r="F1074" s="291" t="s">
        <v>271</v>
      </c>
      <c r="G1074" s="817"/>
      <c r="H1074" s="1105" t="s">
        <v>646</v>
      </c>
      <c r="I1074" s="1106"/>
      <c r="J1074" s="209">
        <v>1</v>
      </c>
      <c r="K1074" s="924" t="s">
        <v>149</v>
      </c>
      <c r="L1074" s="1073" t="s">
        <v>871</v>
      </c>
      <c r="M1074" s="947" t="s">
        <v>871</v>
      </c>
    </row>
    <row r="1075" spans="1:13" ht="21.6">
      <c r="A1075" s="53" t="s">
        <v>732</v>
      </c>
      <c r="B1075" s="13"/>
      <c r="C1075" s="13"/>
      <c r="D1075" s="13"/>
      <c r="E1075" s="668" t="s">
        <v>844</v>
      </c>
      <c r="F1075" s="207" t="s">
        <v>271</v>
      </c>
      <c r="G1075" s="819"/>
      <c r="H1075" s="1105" t="s">
        <v>646</v>
      </c>
      <c r="I1075" s="1106"/>
      <c r="J1075" s="282">
        <v>1</v>
      </c>
      <c r="K1075" s="924" t="s">
        <v>149</v>
      </c>
      <c r="L1075" s="1073" t="s">
        <v>871</v>
      </c>
      <c r="M1075" s="947" t="s">
        <v>871</v>
      </c>
    </row>
    <row r="1076" spans="1:13">
      <c r="A1076" s="13" t="s">
        <v>734</v>
      </c>
      <c r="B1076" s="13"/>
      <c r="C1076" s="13"/>
      <c r="D1076" s="13"/>
      <c r="E1076" s="206" t="s">
        <v>519</v>
      </c>
      <c r="F1076" s="291" t="s">
        <v>271</v>
      </c>
      <c r="G1076" s="817"/>
      <c r="H1076" s="1105" t="s">
        <v>646</v>
      </c>
      <c r="I1076" s="1106"/>
      <c r="J1076" s="209">
        <v>1</v>
      </c>
      <c r="K1076" s="924" t="s">
        <v>149</v>
      </c>
      <c r="L1076" s="1073" t="s">
        <v>871</v>
      </c>
      <c r="M1076" s="947" t="s">
        <v>871</v>
      </c>
    </row>
    <row r="1077" spans="1:13">
      <c r="A1077" s="13" t="s">
        <v>630</v>
      </c>
      <c r="B1077" s="13"/>
      <c r="C1077" s="13"/>
      <c r="D1077" s="13"/>
      <c r="E1077" s="206" t="s">
        <v>629</v>
      </c>
      <c r="F1077" s="291" t="s">
        <v>271</v>
      </c>
      <c r="G1077" s="817"/>
      <c r="H1077" s="1105" t="s">
        <v>646</v>
      </c>
      <c r="I1077" s="1106"/>
      <c r="J1077" s="209">
        <v>1</v>
      </c>
      <c r="K1077" s="924" t="s">
        <v>149</v>
      </c>
      <c r="L1077" s="1073" t="s">
        <v>871</v>
      </c>
      <c r="M1077" s="947" t="s">
        <v>871</v>
      </c>
    </row>
    <row r="1078" spans="1:13">
      <c r="A1078" s="81"/>
      <c r="B1078" s="13"/>
      <c r="C1078" s="13"/>
      <c r="D1078" s="13"/>
      <c r="E1078" s="29"/>
      <c r="F1078" s="38"/>
      <c r="G1078" s="764"/>
      <c r="H1078" s="38"/>
      <c r="I1078" s="568"/>
      <c r="J1078" s="38"/>
      <c r="K1078" s="866"/>
      <c r="L1078" s="1072"/>
    </row>
    <row r="1079" spans="1:13">
      <c r="A1079" s="21" t="s">
        <v>631</v>
      </c>
      <c r="B1079" s="13"/>
      <c r="C1079" s="13"/>
      <c r="D1079" s="13"/>
      <c r="E1079" s="29"/>
      <c r="F1079" s="38"/>
      <c r="G1079" s="764"/>
      <c r="H1079" s="38"/>
      <c r="I1079" s="568"/>
      <c r="J1079" s="38"/>
      <c r="K1079" s="866"/>
      <c r="L1079" s="1072"/>
    </row>
    <row r="1080" spans="1:13">
      <c r="A1080" s="13" t="s">
        <v>735</v>
      </c>
      <c r="B1080" s="13"/>
      <c r="C1080" s="13"/>
      <c r="D1080" s="13"/>
      <c r="E1080" s="206" t="s">
        <v>632</v>
      </c>
      <c r="F1080" s="291" t="s">
        <v>271</v>
      </c>
      <c r="G1080" s="817">
        <v>15</v>
      </c>
      <c r="H1080" s="1105" t="s">
        <v>646</v>
      </c>
      <c r="I1080" s="1106"/>
      <c r="J1080" s="209">
        <v>1</v>
      </c>
      <c r="K1080" s="924">
        <v>1</v>
      </c>
      <c r="L1080" s="998"/>
      <c r="M1080" s="945">
        <f>+K1080*L1080</f>
        <v>0</v>
      </c>
    </row>
    <row r="1081" spans="1:13">
      <c r="A1081" s="13" t="s">
        <v>736</v>
      </c>
      <c r="B1081" s="13"/>
      <c r="C1081" s="13"/>
      <c r="D1081" s="13"/>
      <c r="E1081" s="206" t="s">
        <v>632</v>
      </c>
      <c r="F1081" s="291" t="s">
        <v>271</v>
      </c>
      <c r="G1081" s="817">
        <v>15</v>
      </c>
      <c r="H1081" s="1105" t="s">
        <v>646</v>
      </c>
      <c r="I1081" s="1106"/>
      <c r="J1081" s="209">
        <v>1</v>
      </c>
      <c r="K1081" s="924">
        <v>1</v>
      </c>
      <c r="L1081" s="998"/>
      <c r="M1081" s="945">
        <f>+K1081*L1081</f>
        <v>0</v>
      </c>
    </row>
    <row r="1082" spans="1:13">
      <c r="A1082" s="13" t="s">
        <v>733</v>
      </c>
      <c r="B1082" s="13"/>
      <c r="C1082" s="13"/>
      <c r="D1082" s="13"/>
      <c r="E1082" s="206" t="s">
        <v>519</v>
      </c>
      <c r="F1082" s="291" t="s">
        <v>271</v>
      </c>
      <c r="G1082" s="817">
        <v>15</v>
      </c>
      <c r="H1082" s="1105" t="s">
        <v>646</v>
      </c>
      <c r="I1082" s="1106"/>
      <c r="J1082" s="209">
        <v>1</v>
      </c>
      <c r="K1082" s="924">
        <v>1</v>
      </c>
      <c r="L1082" s="998"/>
      <c r="M1082" s="945">
        <f>+K1082*L1082</f>
        <v>0</v>
      </c>
    </row>
    <row r="1083" spans="1:13">
      <c r="A1083" s="81"/>
      <c r="B1083" s="13"/>
      <c r="C1083" s="13"/>
      <c r="D1083" s="13"/>
      <c r="E1083" s="29"/>
      <c r="F1083" s="38"/>
      <c r="G1083" s="764"/>
      <c r="H1083" s="38"/>
      <c r="I1083" s="568"/>
      <c r="J1083" s="38"/>
      <c r="K1083" s="866"/>
      <c r="L1083" s="1072"/>
    </row>
    <row r="1084" spans="1:13">
      <c r="A1084" s="21" t="s">
        <v>633</v>
      </c>
      <c r="B1084" s="13"/>
      <c r="C1084" s="13"/>
      <c r="D1084" s="13"/>
      <c r="E1084" s="29"/>
      <c r="F1084" s="38"/>
      <c r="G1084" s="764"/>
      <c r="H1084" s="38"/>
      <c r="I1084" s="568"/>
      <c r="J1084" s="38"/>
      <c r="K1084" s="866"/>
      <c r="L1084" s="1072"/>
    </row>
    <row r="1085" spans="1:13">
      <c r="A1085" s="13" t="s">
        <v>737</v>
      </c>
      <c r="B1085" s="13"/>
      <c r="C1085" s="13"/>
      <c r="D1085" s="13"/>
      <c r="E1085" s="210" t="s">
        <v>654</v>
      </c>
      <c r="F1085" s="291" t="s">
        <v>271</v>
      </c>
      <c r="G1085" s="817"/>
      <c r="H1085" s="1105" t="s">
        <v>646</v>
      </c>
      <c r="I1085" s="1106"/>
      <c r="J1085" s="209">
        <v>1</v>
      </c>
      <c r="K1085" s="924" t="s">
        <v>149</v>
      </c>
      <c r="L1085" s="1073" t="s">
        <v>871</v>
      </c>
      <c r="M1085" s="947" t="s">
        <v>871</v>
      </c>
    </row>
    <row r="1086" spans="1:13">
      <c r="A1086" s="13" t="s">
        <v>738</v>
      </c>
      <c r="B1086" s="13"/>
      <c r="C1086" s="13"/>
      <c r="D1086" s="13"/>
      <c r="E1086" s="210" t="s">
        <v>654</v>
      </c>
      <c r="F1086" s="291" t="s">
        <v>271</v>
      </c>
      <c r="G1086" s="817"/>
      <c r="H1086" s="1105" t="s">
        <v>646</v>
      </c>
      <c r="I1086" s="1106"/>
      <c r="J1086" s="209">
        <v>1</v>
      </c>
      <c r="K1086" s="924" t="s">
        <v>149</v>
      </c>
      <c r="L1086" s="1073" t="s">
        <v>871</v>
      </c>
      <c r="M1086" s="947" t="s">
        <v>871</v>
      </c>
    </row>
    <row r="1087" spans="1:13">
      <c r="A1087" s="21"/>
      <c r="B1087" s="13"/>
      <c r="C1087" s="13"/>
      <c r="D1087" s="13"/>
      <c r="E1087" s="29"/>
      <c r="F1087" s="35"/>
      <c r="G1087" s="811"/>
      <c r="H1087" s="39"/>
      <c r="I1087" s="813"/>
      <c r="J1087" s="39"/>
      <c r="K1087" s="922"/>
      <c r="L1087" s="1072"/>
    </row>
    <row r="1088" spans="1:13">
      <c r="A1088" s="21" t="s">
        <v>634</v>
      </c>
      <c r="B1088" s="61"/>
      <c r="C1088" s="61"/>
      <c r="D1088" s="61"/>
      <c r="E1088" s="202"/>
      <c r="F1088" s="38"/>
      <c r="G1088" s="764"/>
      <c r="H1088" s="38"/>
      <c r="I1088" s="568"/>
      <c r="J1088" s="38"/>
      <c r="K1088" s="922"/>
      <c r="L1088" s="1072"/>
    </row>
    <row r="1089" spans="1:13">
      <c r="A1089" s="21" t="s">
        <v>635</v>
      </c>
      <c r="B1089" s="61"/>
      <c r="C1089" s="61"/>
      <c r="D1089" s="61"/>
      <c r="E1089" s="202"/>
      <c r="F1089" s="38"/>
      <c r="G1089" s="764"/>
      <c r="H1089" s="38"/>
      <c r="I1089" s="568"/>
      <c r="J1089" s="38"/>
      <c r="K1089" s="922"/>
      <c r="L1089" s="1072"/>
    </row>
    <row r="1090" spans="1:13">
      <c r="A1090" s="21" t="s">
        <v>636</v>
      </c>
      <c r="B1090" s="61"/>
      <c r="C1090" s="61"/>
      <c r="D1090" s="61"/>
      <c r="E1090" s="202"/>
      <c r="F1090" s="38"/>
      <c r="G1090" s="764"/>
      <c r="H1090" s="38"/>
      <c r="I1090" s="568"/>
      <c r="J1090" s="38"/>
      <c r="K1090" s="922"/>
      <c r="L1090" s="1072"/>
    </row>
    <row r="1091" spans="1:13">
      <c r="A1091" s="21" t="s">
        <v>739</v>
      </c>
      <c r="B1091" s="61"/>
      <c r="C1091" s="61"/>
      <c r="D1091" s="61"/>
      <c r="E1091" s="202"/>
      <c r="F1091" s="38"/>
      <c r="G1091" s="764"/>
      <c r="H1091" s="38"/>
      <c r="I1091" s="568"/>
      <c r="J1091" s="38"/>
      <c r="K1091" s="922"/>
      <c r="L1091" s="1072"/>
    </row>
    <row r="1092" spans="1:13">
      <c r="A1092" s="13" t="s">
        <v>637</v>
      </c>
      <c r="B1092" s="61"/>
      <c r="C1092" s="61"/>
      <c r="D1092" s="61"/>
      <c r="E1092" s="206" t="s">
        <v>426</v>
      </c>
      <c r="F1092" s="291" t="s">
        <v>271</v>
      </c>
      <c r="G1092" s="817">
        <v>5</v>
      </c>
      <c r="H1092" s="1105" t="s">
        <v>646</v>
      </c>
      <c r="I1092" s="1106"/>
      <c r="J1092" s="209">
        <v>1</v>
      </c>
      <c r="K1092" s="924">
        <v>1</v>
      </c>
      <c r="L1092" s="998"/>
      <c r="M1092" s="945">
        <f>+K1092*L1092</f>
        <v>0</v>
      </c>
    </row>
    <row r="1093" spans="1:13">
      <c r="A1093" s="13" t="s">
        <v>638</v>
      </c>
      <c r="B1093" s="61"/>
      <c r="C1093" s="61"/>
      <c r="D1093" s="61"/>
      <c r="E1093" s="309" t="s">
        <v>529</v>
      </c>
      <c r="F1093" s="291" t="s">
        <v>271</v>
      </c>
      <c r="G1093" s="817">
        <v>5</v>
      </c>
      <c r="H1093" s="1105" t="s">
        <v>646</v>
      </c>
      <c r="I1093" s="1106"/>
      <c r="J1093" s="209">
        <v>1</v>
      </c>
      <c r="K1093" s="924">
        <v>1</v>
      </c>
      <c r="L1093" s="998"/>
      <c r="M1093" s="945">
        <f>+K1093*L1093</f>
        <v>0</v>
      </c>
    </row>
    <row r="1094" spans="1:13">
      <c r="A1094" s="13" t="s">
        <v>639</v>
      </c>
      <c r="B1094" s="61"/>
      <c r="C1094" s="61"/>
      <c r="D1094" s="61"/>
      <c r="E1094" s="309" t="s">
        <v>519</v>
      </c>
      <c r="F1094" s="291" t="s">
        <v>271</v>
      </c>
      <c r="G1094" s="817">
        <v>5</v>
      </c>
      <c r="H1094" s="1105" t="s">
        <v>646</v>
      </c>
      <c r="I1094" s="1106"/>
      <c r="J1094" s="209">
        <v>1</v>
      </c>
      <c r="K1094" s="924">
        <v>2</v>
      </c>
      <c r="L1094" s="998"/>
      <c r="M1094" s="945">
        <f>+K1094*L1094</f>
        <v>0</v>
      </c>
    </row>
    <row r="1095" spans="1:13">
      <c r="A1095" s="61"/>
      <c r="B1095" s="61"/>
      <c r="C1095" s="61"/>
      <c r="D1095" s="61"/>
      <c r="E1095" s="316"/>
      <c r="F1095" s="38"/>
      <c r="G1095" s="764"/>
      <c r="H1095" s="38"/>
      <c r="I1095" s="568"/>
      <c r="J1095" s="38"/>
      <c r="K1095" s="866"/>
      <c r="L1095" s="1072"/>
    </row>
    <row r="1096" spans="1:13">
      <c r="A1096" s="21" t="s">
        <v>744</v>
      </c>
      <c r="B1096" s="61"/>
      <c r="C1096" s="61"/>
      <c r="D1096" s="61"/>
      <c r="E1096" s="316"/>
      <c r="F1096" s="38"/>
      <c r="G1096" s="764"/>
      <c r="H1096" s="38"/>
      <c r="I1096" s="568"/>
      <c r="J1096" s="38"/>
      <c r="K1096" s="866"/>
      <c r="L1096" s="1072"/>
    </row>
    <row r="1097" spans="1:13">
      <c r="A1097" s="13" t="s">
        <v>745</v>
      </c>
      <c r="B1097" s="61"/>
      <c r="C1097" s="61"/>
      <c r="D1097" s="61"/>
      <c r="E1097" s="309" t="s">
        <v>306</v>
      </c>
      <c r="F1097" s="291" t="s">
        <v>271</v>
      </c>
      <c r="G1097" s="817">
        <v>5</v>
      </c>
      <c r="H1097" s="1105" t="s">
        <v>646</v>
      </c>
      <c r="I1097" s="1106"/>
      <c r="J1097" s="209">
        <v>1</v>
      </c>
      <c r="K1097" s="924">
        <v>1</v>
      </c>
      <c r="L1097" s="998"/>
      <c r="M1097" s="945">
        <f>+K1097*L1097</f>
        <v>0</v>
      </c>
    </row>
    <row r="1098" spans="1:13">
      <c r="A1098" s="61"/>
      <c r="B1098" s="61"/>
      <c r="C1098" s="61"/>
      <c r="D1098" s="61"/>
      <c r="E1098" s="316"/>
      <c r="F1098" s="38"/>
      <c r="G1098" s="764"/>
      <c r="H1098" s="38"/>
      <c r="I1098" s="568"/>
      <c r="J1098" s="38"/>
      <c r="K1098" s="866"/>
      <c r="L1098" s="1072"/>
    </row>
    <row r="1099" spans="1:13">
      <c r="A1099" s="61"/>
      <c r="B1099" s="61"/>
      <c r="C1099" s="61"/>
      <c r="D1099" s="61"/>
      <c r="E1099" s="316"/>
      <c r="F1099" s="38"/>
      <c r="G1099" s="764"/>
      <c r="H1099" s="38"/>
      <c r="I1099" s="568"/>
      <c r="J1099" s="38"/>
      <c r="K1099" s="866"/>
      <c r="L1099" s="1072"/>
    </row>
    <row r="1100" spans="1:13">
      <c r="A1100" s="21" t="s">
        <v>640</v>
      </c>
      <c r="B1100" s="61"/>
      <c r="C1100" s="61"/>
      <c r="D1100" s="61"/>
      <c r="E1100" s="316"/>
      <c r="F1100" s="38"/>
      <c r="G1100" s="764"/>
      <c r="H1100" s="38"/>
      <c r="I1100" s="568"/>
      <c r="J1100" s="38"/>
      <c r="K1100" s="866"/>
      <c r="L1100" s="1072"/>
    </row>
    <row r="1101" spans="1:13">
      <c r="A1101" s="21" t="s">
        <v>746</v>
      </c>
      <c r="B1101" s="61"/>
      <c r="C1101" s="61"/>
      <c r="D1101" s="61"/>
      <c r="E1101" s="316"/>
      <c r="F1101" s="38"/>
      <c r="G1101" s="764"/>
      <c r="H1101" s="38"/>
      <c r="I1101" s="568"/>
      <c r="J1101" s="38"/>
      <c r="K1101" s="866"/>
      <c r="L1101" s="1072"/>
    </row>
    <row r="1102" spans="1:13">
      <c r="A1102" s="13" t="s">
        <v>641</v>
      </c>
      <c r="B1102" s="61"/>
      <c r="C1102" s="61"/>
      <c r="D1102" s="61"/>
      <c r="E1102" s="206" t="s">
        <v>426</v>
      </c>
      <c r="F1102" s="291" t="s">
        <v>271</v>
      </c>
      <c r="G1102" s="817">
        <v>5</v>
      </c>
      <c r="H1102" s="1105" t="s">
        <v>646</v>
      </c>
      <c r="I1102" s="1106"/>
      <c r="J1102" s="209">
        <v>1</v>
      </c>
      <c r="K1102" s="924">
        <v>1</v>
      </c>
      <c r="L1102" s="998"/>
      <c r="M1102" s="945">
        <f>+K1102*L1102</f>
        <v>0</v>
      </c>
    </row>
    <row r="1103" spans="1:13">
      <c r="A1103" s="13" t="s">
        <v>642</v>
      </c>
      <c r="B1103" s="61"/>
      <c r="C1103" s="61"/>
      <c r="D1103" s="61"/>
      <c r="E1103" s="309" t="s">
        <v>529</v>
      </c>
      <c r="F1103" s="291" t="s">
        <v>271</v>
      </c>
      <c r="G1103" s="817">
        <v>5</v>
      </c>
      <c r="H1103" s="1105" t="s">
        <v>646</v>
      </c>
      <c r="I1103" s="1106"/>
      <c r="J1103" s="209">
        <v>1</v>
      </c>
      <c r="K1103" s="924">
        <v>1</v>
      </c>
      <c r="L1103" s="998"/>
      <c r="M1103" s="945">
        <f>+K1103*L1103</f>
        <v>0</v>
      </c>
    </row>
    <row r="1104" spans="1:13">
      <c r="A1104" s="13" t="s">
        <v>639</v>
      </c>
      <c r="B1104" s="61"/>
      <c r="C1104" s="61"/>
      <c r="D1104" s="61"/>
      <c r="E1104" s="309" t="s">
        <v>643</v>
      </c>
      <c r="F1104" s="291" t="s">
        <v>271</v>
      </c>
      <c r="G1104" s="817">
        <v>5</v>
      </c>
      <c r="H1104" s="1105" t="s">
        <v>646</v>
      </c>
      <c r="I1104" s="1106"/>
      <c r="J1104" s="209">
        <v>1</v>
      </c>
      <c r="K1104" s="924">
        <v>1</v>
      </c>
      <c r="L1104" s="998"/>
      <c r="M1104" s="945">
        <f>+K1104*L1104</f>
        <v>0</v>
      </c>
    </row>
    <row r="1105" spans="1:16384">
      <c r="A1105" s="61"/>
      <c r="B1105" s="13"/>
      <c r="C1105" s="61"/>
      <c r="D1105" s="61"/>
      <c r="E1105" s="316"/>
      <c r="F1105" s="38"/>
      <c r="G1105" s="764"/>
      <c r="H1105" s="38"/>
      <c r="I1105" s="568"/>
      <c r="J1105" s="38"/>
      <c r="K1105" s="866"/>
      <c r="L1105" s="1072"/>
    </row>
    <row r="1106" spans="1:16384">
      <c r="A1106" s="21" t="s">
        <v>747</v>
      </c>
      <c r="B1106" s="13"/>
      <c r="C1106" s="61"/>
      <c r="D1106" s="61"/>
      <c r="E1106" s="316"/>
      <c r="F1106" s="38"/>
      <c r="G1106" s="764"/>
      <c r="H1106" s="38"/>
      <c r="I1106" s="568"/>
      <c r="J1106" s="38"/>
      <c r="K1106" s="866"/>
      <c r="L1106" s="1072"/>
    </row>
    <row r="1107" spans="1:16384">
      <c r="A1107" s="13" t="s">
        <v>644</v>
      </c>
      <c r="B1107" s="13"/>
      <c r="C1107" s="61"/>
      <c r="D1107" s="61"/>
      <c r="E1107" s="309" t="s">
        <v>645</v>
      </c>
      <c r="F1107" s="291" t="s">
        <v>271</v>
      </c>
      <c r="G1107" s="817"/>
      <c r="H1107" s="1105" t="s">
        <v>646</v>
      </c>
      <c r="I1107" s="1106"/>
      <c r="J1107" s="209">
        <v>1</v>
      </c>
      <c r="K1107" s="924" t="s">
        <v>149</v>
      </c>
      <c r="L1107" s="1073" t="s">
        <v>871</v>
      </c>
      <c r="M1107" s="947" t="s">
        <v>871</v>
      </c>
    </row>
    <row r="1108" spans="1:16384">
      <c r="A1108" s="61"/>
      <c r="B1108" s="61"/>
      <c r="C1108" s="61"/>
      <c r="D1108" s="61"/>
      <c r="E1108" s="316"/>
      <c r="F1108" s="38"/>
      <c r="G1108" s="764"/>
      <c r="H1108" s="38"/>
      <c r="I1108" s="568"/>
      <c r="J1108" s="38"/>
      <c r="K1108" s="866"/>
      <c r="L1108" s="1072"/>
    </row>
    <row r="1109" spans="1:16384">
      <c r="A1109" s="21" t="s">
        <v>748</v>
      </c>
      <c r="B1109" s="61"/>
      <c r="C1109" s="61"/>
      <c r="D1109" s="61"/>
      <c r="E1109" s="316"/>
      <c r="F1109" s="38"/>
      <c r="G1109" s="764"/>
      <c r="H1109" s="38"/>
      <c r="I1109" s="568"/>
      <c r="J1109" s="38"/>
      <c r="K1109" s="866"/>
      <c r="L1109" s="1072"/>
    </row>
    <row r="1110" spans="1:16384">
      <c r="A1110" s="13" t="s">
        <v>750</v>
      </c>
      <c r="B1110" s="61"/>
      <c r="C1110" s="61"/>
      <c r="D1110" s="61"/>
      <c r="E1110" s="316"/>
      <c r="F1110" s="244"/>
      <c r="G1110" s="833"/>
      <c r="H1110" s="244"/>
      <c r="I1110" s="829"/>
      <c r="J1110" s="244"/>
      <c r="K1110" s="929"/>
      <c r="L1110" s="1072"/>
    </row>
    <row r="1111" spans="1:16384">
      <c r="A1111" s="13" t="s">
        <v>749</v>
      </c>
      <c r="B1111" s="61"/>
      <c r="C1111" s="61"/>
      <c r="D1111" s="61"/>
      <c r="E1111" s="309" t="s">
        <v>645</v>
      </c>
      <c r="F1111" s="291" t="s">
        <v>271</v>
      </c>
      <c r="G1111" s="817">
        <v>5</v>
      </c>
      <c r="H1111" s="1105" t="s">
        <v>646</v>
      </c>
      <c r="I1111" s="1106"/>
      <c r="J1111" s="209">
        <v>1</v>
      </c>
      <c r="K1111" s="924">
        <v>1</v>
      </c>
      <c r="L1111" s="998"/>
      <c r="M1111" s="945">
        <f>+K1111*L1111</f>
        <v>0</v>
      </c>
    </row>
    <row r="1112" spans="1:16384">
      <c r="A1112" s="13" t="s">
        <v>751</v>
      </c>
      <c r="B1112" s="61"/>
      <c r="C1112" s="61"/>
      <c r="D1112" s="61"/>
      <c r="E1112" s="309" t="s">
        <v>645</v>
      </c>
      <c r="F1112" s="291" t="s">
        <v>271</v>
      </c>
      <c r="G1112" s="817">
        <v>5</v>
      </c>
      <c r="H1112" s="1105" t="s">
        <v>646</v>
      </c>
      <c r="I1112" s="1106"/>
      <c r="J1112" s="209">
        <v>1</v>
      </c>
      <c r="K1112" s="924">
        <v>1</v>
      </c>
      <c r="L1112" s="998"/>
      <c r="M1112" s="945">
        <f>+K1112*L1112</f>
        <v>0</v>
      </c>
    </row>
    <row r="1113" spans="1:16384">
      <c r="A1113" s="13" t="s">
        <v>752</v>
      </c>
      <c r="B1113" s="61"/>
      <c r="C1113" s="61"/>
      <c r="D1113" s="61"/>
      <c r="E1113" s="309" t="s">
        <v>645</v>
      </c>
      <c r="F1113" s="291" t="s">
        <v>271</v>
      </c>
      <c r="G1113" s="817">
        <v>5</v>
      </c>
      <c r="H1113" s="1105" t="s">
        <v>646</v>
      </c>
      <c r="I1113" s="1106"/>
      <c r="J1113" s="209">
        <v>1</v>
      </c>
      <c r="K1113" s="924">
        <v>1</v>
      </c>
      <c r="L1113" s="998"/>
      <c r="M1113" s="945">
        <f>+K1113*L1113</f>
        <v>0</v>
      </c>
    </row>
    <row r="1114" spans="1:16384">
      <c r="A1114" s="13" t="s">
        <v>753</v>
      </c>
      <c r="B1114" s="61"/>
      <c r="C1114" s="61"/>
      <c r="D1114" s="61"/>
      <c r="E1114" s="309" t="s">
        <v>645</v>
      </c>
      <c r="F1114" s="291" t="s">
        <v>271</v>
      </c>
      <c r="G1114" s="817">
        <v>5</v>
      </c>
      <c r="H1114" s="1105" t="s">
        <v>646</v>
      </c>
      <c r="I1114" s="1106"/>
      <c r="J1114" s="209">
        <v>1</v>
      </c>
      <c r="K1114" s="924">
        <v>1</v>
      </c>
      <c r="L1114" s="998"/>
      <c r="M1114" s="945">
        <f>+K1114*L1114</f>
        <v>0</v>
      </c>
    </row>
    <row r="1115" spans="1:16384">
      <c r="A1115" s="61"/>
      <c r="B1115" s="61"/>
      <c r="C1115" s="61"/>
      <c r="D1115" s="61"/>
      <c r="E1115" s="316"/>
      <c r="F1115" s="38"/>
      <c r="G1115" s="764"/>
      <c r="H1115" s="38"/>
      <c r="I1115" s="568"/>
      <c r="J1115" s="38"/>
      <c r="K1115" s="866"/>
      <c r="L1115" s="1072"/>
    </row>
    <row r="1116" spans="1:16384">
      <c r="A1116" s="21" t="s">
        <v>1151</v>
      </c>
      <c r="B1116" s="529"/>
      <c r="C1116" s="61"/>
      <c r="D1116" s="61"/>
      <c r="E1116" s="316"/>
      <c r="F1116" s="38"/>
      <c r="G1116" s="764"/>
      <c r="H1116" s="38"/>
      <c r="I1116" s="568"/>
      <c r="J1116" s="38"/>
      <c r="K1116" s="866"/>
      <c r="L1116" s="1072"/>
    </row>
    <row r="1117" spans="1:16384">
      <c r="A1117" s="13" t="s">
        <v>1152</v>
      </c>
      <c r="B1117" s="61"/>
      <c r="C1117" s="61"/>
      <c r="D1117" s="61"/>
      <c r="E1117" s="395" t="s">
        <v>654</v>
      </c>
      <c r="F1117" s="291" t="s">
        <v>271</v>
      </c>
      <c r="G1117" s="817">
        <v>5</v>
      </c>
      <c r="H1117" s="1105" t="s">
        <v>646</v>
      </c>
      <c r="I1117" s="1106"/>
      <c r="J1117" s="209">
        <v>1</v>
      </c>
      <c r="K1117" s="924">
        <v>5</v>
      </c>
      <c r="L1117" s="998"/>
      <c r="M1117" s="945">
        <f>+K1117*L1117</f>
        <v>0</v>
      </c>
    </row>
    <row r="1118" spans="1:16384">
      <c r="A1118" s="62"/>
      <c r="B1118" s="62"/>
      <c r="C1118" s="62"/>
      <c r="D1118" s="62"/>
      <c r="E1118" s="175"/>
      <c r="F1118" s="193"/>
      <c r="H1118" s="195"/>
      <c r="I1118" s="827"/>
      <c r="J1118" s="195"/>
      <c r="L1118" s="1074"/>
      <c r="M1118" s="951"/>
    </row>
    <row r="1119" spans="1:16384" ht="15" customHeight="1" thickBot="1">
      <c r="A1119" s="21"/>
      <c r="B1119" s="21"/>
      <c r="C1119" s="21"/>
      <c r="D1119" s="21"/>
      <c r="E1119" s="21"/>
      <c r="F1119" s="21"/>
      <c r="G1119" s="21"/>
      <c r="H1119" s="21"/>
      <c r="I1119" s="121"/>
      <c r="J1119" s="1103" t="s">
        <v>604</v>
      </c>
      <c r="K1119" s="1103"/>
      <c r="L1119" s="1238">
        <f>SUM(M1047:M1117)</f>
        <v>0</v>
      </c>
      <c r="M1119" s="1238"/>
      <c r="N1119" s="21"/>
      <c r="O1119" s="21"/>
      <c r="P1119" s="21"/>
      <c r="Q1119" s="21"/>
      <c r="R1119" s="21"/>
      <c r="S1119" s="21"/>
      <c r="T1119" s="21"/>
      <c r="U1119" s="21"/>
      <c r="V1119" s="21"/>
      <c r="W1119" s="21"/>
      <c r="X1119" s="21"/>
      <c r="Y1119" s="21"/>
      <c r="Z1119" s="21"/>
      <c r="AA1119" s="21"/>
      <c r="AB1119" s="21"/>
      <c r="AC1119" s="21"/>
      <c r="AD1119" s="21"/>
      <c r="AE1119" s="21"/>
      <c r="AF1119" s="21"/>
      <c r="AG1119" s="21"/>
      <c r="AH1119" s="21"/>
      <c r="AI1119" s="21"/>
      <c r="AJ1119" s="21"/>
      <c r="AK1119" s="21"/>
      <c r="AL1119" s="21"/>
      <c r="AM1119" s="21"/>
      <c r="AN1119" s="21"/>
      <c r="AO1119" s="21"/>
      <c r="AP1119" s="21"/>
      <c r="AQ1119" s="21"/>
      <c r="AR1119" s="21"/>
      <c r="AS1119" s="21"/>
      <c r="AT1119" s="21"/>
      <c r="AU1119" s="21"/>
      <c r="AV1119" s="21"/>
      <c r="AW1119" s="21"/>
      <c r="AX1119" s="21"/>
      <c r="AY1119" s="21"/>
      <c r="AZ1119" s="21"/>
      <c r="BA1119" s="21"/>
      <c r="BB1119" s="21"/>
      <c r="BC1119" s="21"/>
      <c r="BD1119" s="21"/>
      <c r="BE1119" s="21"/>
      <c r="BF1119" s="21"/>
      <c r="BG1119" s="21"/>
      <c r="BH1119" s="21"/>
      <c r="BI1119" s="21"/>
      <c r="BJ1119" s="21"/>
      <c r="BK1119" s="21"/>
      <c r="BL1119" s="21"/>
      <c r="BM1119" s="21"/>
      <c r="BN1119" s="21"/>
      <c r="BO1119" s="21"/>
      <c r="BP1119" s="21"/>
      <c r="BQ1119" s="21"/>
      <c r="BR1119" s="21"/>
      <c r="BS1119" s="21"/>
      <c r="BT1119" s="21"/>
      <c r="BU1119" s="21"/>
      <c r="BV1119" s="21"/>
      <c r="BW1119" s="21"/>
      <c r="BX1119" s="21"/>
      <c r="BY1119" s="21"/>
      <c r="BZ1119" s="21"/>
      <c r="CA1119" s="21"/>
      <c r="CB1119" s="21"/>
      <c r="CC1119" s="21"/>
      <c r="CD1119" s="21"/>
      <c r="CE1119" s="21"/>
      <c r="CF1119" s="21"/>
      <c r="CG1119" s="21"/>
      <c r="CH1119" s="21"/>
      <c r="CI1119" s="21"/>
      <c r="CJ1119" s="21"/>
      <c r="CK1119" s="21"/>
      <c r="CL1119" s="21"/>
      <c r="CM1119" s="21"/>
      <c r="CN1119" s="21"/>
      <c r="CO1119" s="21"/>
      <c r="CP1119" s="21"/>
      <c r="CQ1119" s="21"/>
      <c r="CR1119" s="21"/>
      <c r="CS1119" s="21"/>
      <c r="CT1119" s="21"/>
      <c r="CU1119" s="21"/>
      <c r="CV1119" s="21"/>
      <c r="CW1119" s="21"/>
      <c r="CX1119" s="21"/>
      <c r="CY1119" s="21"/>
      <c r="CZ1119" s="21"/>
      <c r="DA1119" s="21"/>
      <c r="DB1119" s="21"/>
      <c r="DC1119" s="21"/>
      <c r="DD1119" s="21"/>
      <c r="DE1119" s="21"/>
      <c r="DF1119" s="21"/>
      <c r="DG1119" s="21"/>
      <c r="DH1119" s="21"/>
      <c r="DI1119" s="21"/>
      <c r="DJ1119" s="21"/>
      <c r="DK1119" s="21"/>
      <c r="DL1119" s="21"/>
      <c r="DM1119" s="21"/>
      <c r="DN1119" s="21"/>
      <c r="DO1119" s="21"/>
      <c r="DP1119" s="21"/>
      <c r="DQ1119" s="21"/>
      <c r="DR1119" s="21"/>
      <c r="DS1119" s="21"/>
      <c r="DT1119" s="21"/>
      <c r="DU1119" s="21"/>
      <c r="DV1119" s="21"/>
      <c r="DW1119" s="21"/>
      <c r="DX1119" s="21"/>
      <c r="DY1119" s="21"/>
      <c r="DZ1119" s="21"/>
      <c r="EA1119" s="21"/>
      <c r="EB1119" s="21"/>
      <c r="EC1119" s="21"/>
      <c r="ED1119" s="21"/>
      <c r="EE1119" s="21"/>
      <c r="EF1119" s="21"/>
      <c r="EG1119" s="21"/>
      <c r="EH1119" s="21"/>
      <c r="EI1119" s="21"/>
      <c r="EJ1119" s="21"/>
      <c r="EK1119" s="21"/>
      <c r="EL1119" s="21"/>
      <c r="EM1119" s="21"/>
      <c r="EN1119" s="21"/>
      <c r="EO1119" s="21"/>
      <c r="EP1119" s="21"/>
      <c r="EQ1119" s="21"/>
      <c r="ER1119" s="21"/>
      <c r="ES1119" s="21"/>
      <c r="ET1119" s="21"/>
      <c r="EU1119" s="21"/>
      <c r="EV1119" s="21"/>
      <c r="EW1119" s="21"/>
      <c r="EX1119" s="21"/>
      <c r="EY1119" s="21"/>
      <c r="EZ1119" s="21"/>
      <c r="FA1119" s="21"/>
      <c r="FB1119" s="21"/>
      <c r="FC1119" s="21"/>
      <c r="FD1119" s="21"/>
      <c r="FE1119" s="21"/>
      <c r="FF1119" s="21"/>
      <c r="FG1119" s="21"/>
      <c r="FH1119" s="21"/>
      <c r="FI1119" s="21"/>
      <c r="FJ1119" s="21"/>
      <c r="FK1119" s="21"/>
      <c r="FL1119" s="21"/>
      <c r="FM1119" s="21"/>
      <c r="FN1119" s="21"/>
      <c r="FO1119" s="21"/>
      <c r="FP1119" s="21"/>
      <c r="FQ1119" s="21"/>
      <c r="FR1119" s="21"/>
      <c r="FS1119" s="21"/>
      <c r="FT1119" s="21"/>
      <c r="FU1119" s="21"/>
      <c r="FV1119" s="21"/>
      <c r="FW1119" s="21"/>
      <c r="FX1119" s="21"/>
      <c r="FY1119" s="21"/>
      <c r="FZ1119" s="21"/>
      <c r="GA1119" s="21"/>
      <c r="GB1119" s="21"/>
      <c r="GC1119" s="21"/>
      <c r="GD1119" s="21"/>
      <c r="GE1119" s="21"/>
      <c r="GF1119" s="21"/>
      <c r="GG1119" s="21"/>
      <c r="GH1119" s="21"/>
      <c r="GI1119" s="21"/>
      <c r="GJ1119" s="21"/>
      <c r="GK1119" s="21"/>
      <c r="GL1119" s="21"/>
      <c r="GM1119" s="21"/>
      <c r="GN1119" s="21"/>
      <c r="GO1119" s="21"/>
      <c r="GP1119" s="21"/>
      <c r="GQ1119" s="21"/>
      <c r="GR1119" s="21"/>
      <c r="GS1119" s="21"/>
      <c r="GT1119" s="21"/>
      <c r="GU1119" s="21"/>
      <c r="GV1119" s="21"/>
      <c r="GW1119" s="21"/>
      <c r="GX1119" s="21"/>
      <c r="GY1119" s="21"/>
      <c r="GZ1119" s="21"/>
      <c r="HA1119" s="21"/>
      <c r="HB1119" s="21"/>
      <c r="HC1119" s="21"/>
      <c r="HD1119" s="21"/>
      <c r="HE1119" s="21"/>
      <c r="HF1119" s="21"/>
      <c r="HG1119" s="21"/>
      <c r="HH1119" s="21"/>
      <c r="HI1119" s="21"/>
      <c r="HJ1119" s="21"/>
      <c r="HK1119" s="21"/>
      <c r="HL1119" s="21"/>
      <c r="HM1119" s="21"/>
      <c r="HN1119" s="21"/>
      <c r="HO1119" s="21"/>
      <c r="HP1119" s="21"/>
      <c r="HQ1119" s="21"/>
      <c r="HR1119" s="21"/>
      <c r="HS1119" s="21"/>
      <c r="HT1119" s="21"/>
      <c r="HU1119" s="21"/>
      <c r="HV1119" s="21"/>
      <c r="HW1119" s="21"/>
      <c r="HX1119" s="21"/>
      <c r="HY1119" s="21"/>
      <c r="HZ1119" s="21"/>
      <c r="IA1119" s="21"/>
      <c r="IB1119" s="21"/>
      <c r="IC1119" s="21"/>
      <c r="ID1119" s="21"/>
      <c r="IE1119" s="21"/>
      <c r="IF1119" s="21"/>
      <c r="IG1119" s="21"/>
      <c r="IH1119" s="21"/>
      <c r="II1119" s="21"/>
      <c r="IJ1119" s="21"/>
      <c r="IK1119" s="21"/>
      <c r="IL1119" s="21"/>
      <c r="IM1119" s="21"/>
      <c r="IN1119" s="21"/>
      <c r="IO1119" s="21"/>
      <c r="IP1119" s="21"/>
      <c r="IQ1119" s="21"/>
      <c r="IR1119" s="21"/>
      <c r="IS1119" s="21"/>
      <c r="IT1119" s="21"/>
      <c r="IU1119" s="21"/>
      <c r="IV1119" s="21"/>
      <c r="IW1119" s="21"/>
      <c r="IX1119" s="21"/>
      <c r="IY1119" s="21"/>
      <c r="IZ1119" s="21"/>
      <c r="JA1119" s="21"/>
      <c r="JB1119" s="21"/>
      <c r="JC1119" s="21"/>
      <c r="JD1119" s="21"/>
      <c r="JE1119" s="21"/>
      <c r="JF1119" s="21"/>
      <c r="JG1119" s="21"/>
      <c r="JH1119" s="21"/>
      <c r="JI1119" s="21"/>
      <c r="JJ1119" s="21"/>
      <c r="JK1119" s="21"/>
      <c r="JL1119" s="21"/>
      <c r="JM1119" s="21"/>
      <c r="JN1119" s="21"/>
      <c r="JO1119" s="21"/>
      <c r="JP1119" s="21"/>
      <c r="JQ1119" s="21"/>
      <c r="JR1119" s="21"/>
      <c r="JS1119" s="21"/>
      <c r="JT1119" s="21"/>
      <c r="JU1119" s="21"/>
      <c r="JV1119" s="21"/>
      <c r="JW1119" s="21"/>
      <c r="JX1119" s="21"/>
      <c r="JY1119" s="21"/>
      <c r="JZ1119" s="21"/>
      <c r="KA1119" s="21"/>
      <c r="KB1119" s="21"/>
      <c r="KC1119" s="21"/>
      <c r="KD1119" s="21"/>
      <c r="KE1119" s="21"/>
      <c r="KF1119" s="21"/>
      <c r="KG1119" s="21"/>
      <c r="KH1119" s="21"/>
      <c r="KI1119" s="21"/>
      <c r="KJ1119" s="21"/>
      <c r="KK1119" s="21"/>
      <c r="KL1119" s="21"/>
      <c r="KM1119" s="21"/>
      <c r="KN1119" s="21"/>
      <c r="KO1119" s="21"/>
      <c r="KP1119" s="21"/>
      <c r="KQ1119" s="21"/>
      <c r="KR1119" s="21"/>
      <c r="KS1119" s="21"/>
      <c r="KT1119" s="21"/>
      <c r="KU1119" s="21"/>
      <c r="KV1119" s="21"/>
      <c r="KW1119" s="21"/>
      <c r="KX1119" s="21"/>
      <c r="KY1119" s="21"/>
      <c r="KZ1119" s="21"/>
      <c r="LA1119" s="21"/>
      <c r="LB1119" s="21"/>
      <c r="LC1119" s="21"/>
      <c r="LD1119" s="21"/>
      <c r="LE1119" s="21"/>
      <c r="LF1119" s="21"/>
      <c r="LG1119" s="21"/>
      <c r="LH1119" s="21"/>
      <c r="LI1119" s="21"/>
      <c r="LJ1119" s="21"/>
      <c r="LK1119" s="21"/>
      <c r="LL1119" s="21"/>
      <c r="LM1119" s="21"/>
      <c r="LN1119" s="21"/>
      <c r="LO1119" s="21"/>
      <c r="LP1119" s="21"/>
      <c r="LQ1119" s="21"/>
      <c r="LR1119" s="21"/>
      <c r="LS1119" s="21"/>
      <c r="LT1119" s="21"/>
      <c r="LU1119" s="21"/>
      <c r="LV1119" s="21"/>
      <c r="LW1119" s="21"/>
      <c r="LX1119" s="21"/>
      <c r="LY1119" s="21"/>
      <c r="LZ1119" s="21"/>
      <c r="MA1119" s="21"/>
      <c r="MB1119" s="21"/>
      <c r="MC1119" s="21"/>
      <c r="MD1119" s="21"/>
      <c r="ME1119" s="21"/>
      <c r="MF1119" s="21"/>
      <c r="MG1119" s="21"/>
      <c r="MH1119" s="21"/>
      <c r="MI1119" s="21"/>
      <c r="MJ1119" s="21"/>
      <c r="MK1119" s="21"/>
      <c r="ML1119" s="21"/>
      <c r="MM1119" s="21"/>
      <c r="MN1119" s="21"/>
      <c r="MO1119" s="21"/>
      <c r="MP1119" s="21"/>
      <c r="MQ1119" s="21"/>
      <c r="MR1119" s="21"/>
      <c r="MS1119" s="21"/>
      <c r="MT1119" s="21"/>
      <c r="MU1119" s="21"/>
      <c r="MV1119" s="21"/>
      <c r="MW1119" s="21"/>
      <c r="MX1119" s="21"/>
      <c r="MY1119" s="21"/>
      <c r="MZ1119" s="21"/>
      <c r="NA1119" s="21"/>
      <c r="NB1119" s="21"/>
      <c r="NC1119" s="21"/>
      <c r="ND1119" s="21"/>
      <c r="NE1119" s="21"/>
      <c r="NF1119" s="21"/>
      <c r="NG1119" s="21"/>
      <c r="NH1119" s="21"/>
      <c r="NI1119" s="21"/>
      <c r="NJ1119" s="21"/>
      <c r="NK1119" s="21"/>
      <c r="NL1119" s="21"/>
      <c r="NM1119" s="21"/>
      <c r="NN1119" s="21"/>
      <c r="NO1119" s="21"/>
      <c r="NP1119" s="21"/>
      <c r="NQ1119" s="21"/>
      <c r="NR1119" s="21"/>
      <c r="NS1119" s="21"/>
      <c r="NT1119" s="21"/>
      <c r="NU1119" s="21"/>
      <c r="NV1119" s="21"/>
      <c r="NW1119" s="21"/>
      <c r="NX1119" s="21"/>
      <c r="NY1119" s="21"/>
      <c r="NZ1119" s="21"/>
      <c r="OA1119" s="21"/>
      <c r="OB1119" s="21"/>
      <c r="OC1119" s="21"/>
      <c r="OD1119" s="21"/>
      <c r="OE1119" s="21"/>
      <c r="OF1119" s="21"/>
      <c r="OG1119" s="21"/>
      <c r="OH1119" s="21"/>
      <c r="OI1119" s="21"/>
      <c r="OJ1119" s="21"/>
      <c r="OK1119" s="21"/>
      <c r="OL1119" s="21"/>
      <c r="OM1119" s="21"/>
      <c r="ON1119" s="21"/>
      <c r="OO1119" s="21"/>
      <c r="OP1119" s="21"/>
      <c r="OQ1119" s="21"/>
      <c r="OR1119" s="21"/>
      <c r="OS1119" s="21"/>
      <c r="OT1119" s="21"/>
      <c r="OU1119" s="21"/>
      <c r="OV1119" s="21"/>
      <c r="OW1119" s="21"/>
      <c r="OX1119" s="21"/>
      <c r="OY1119" s="21"/>
      <c r="OZ1119" s="21"/>
      <c r="PA1119" s="21"/>
      <c r="PB1119" s="21"/>
      <c r="PC1119" s="21"/>
      <c r="PD1119" s="21"/>
      <c r="PE1119" s="21"/>
      <c r="PF1119" s="21"/>
      <c r="PG1119" s="21"/>
      <c r="PH1119" s="21"/>
      <c r="PI1119" s="21"/>
      <c r="PJ1119" s="21"/>
      <c r="PK1119" s="21"/>
      <c r="PL1119" s="21"/>
      <c r="PM1119" s="21"/>
      <c r="PN1119" s="21"/>
      <c r="PO1119" s="21"/>
      <c r="PP1119" s="21"/>
      <c r="PQ1119" s="21"/>
      <c r="PR1119" s="21"/>
      <c r="PS1119" s="21"/>
      <c r="PT1119" s="21"/>
      <c r="PU1119" s="21"/>
      <c r="PV1119" s="21"/>
      <c r="PW1119" s="21"/>
      <c r="PX1119" s="21"/>
      <c r="PY1119" s="21"/>
      <c r="PZ1119" s="21"/>
      <c r="QA1119" s="21"/>
      <c r="QB1119" s="21"/>
      <c r="QC1119" s="21"/>
      <c r="QD1119" s="21"/>
      <c r="QE1119" s="21"/>
      <c r="QF1119" s="21"/>
      <c r="QG1119" s="21"/>
      <c r="QH1119" s="21"/>
      <c r="QI1119" s="21"/>
      <c r="QJ1119" s="21"/>
      <c r="QK1119" s="21"/>
      <c r="QL1119" s="21"/>
      <c r="QM1119" s="21"/>
      <c r="QN1119" s="21"/>
      <c r="QO1119" s="21"/>
      <c r="QP1119" s="21"/>
      <c r="QQ1119" s="21"/>
      <c r="QR1119" s="21"/>
      <c r="QS1119" s="21"/>
      <c r="QT1119" s="21"/>
      <c r="QU1119" s="21"/>
      <c r="QV1119" s="21"/>
      <c r="QW1119" s="21"/>
      <c r="QX1119" s="21"/>
      <c r="QY1119" s="21"/>
      <c r="QZ1119" s="21"/>
      <c r="RA1119" s="21"/>
      <c r="RB1119" s="21"/>
      <c r="RC1119" s="21"/>
      <c r="RD1119" s="21"/>
      <c r="RE1119" s="21"/>
      <c r="RF1119" s="21"/>
      <c r="RG1119" s="21"/>
      <c r="RH1119" s="21"/>
      <c r="RI1119" s="21"/>
      <c r="RJ1119" s="21"/>
      <c r="RK1119" s="21"/>
      <c r="RL1119" s="21"/>
      <c r="RM1119" s="21"/>
      <c r="RN1119" s="21"/>
      <c r="RO1119" s="21"/>
      <c r="RP1119" s="21"/>
      <c r="RQ1119" s="21"/>
      <c r="RR1119" s="21"/>
      <c r="RS1119" s="21"/>
      <c r="RT1119" s="21"/>
      <c r="RU1119" s="21"/>
      <c r="RV1119" s="21"/>
      <c r="RW1119" s="21"/>
      <c r="RX1119" s="21"/>
      <c r="RY1119" s="21"/>
      <c r="RZ1119" s="21"/>
      <c r="SA1119" s="21"/>
      <c r="SB1119" s="21"/>
      <c r="SC1119" s="21"/>
      <c r="SD1119" s="21"/>
      <c r="SE1119" s="21"/>
      <c r="SF1119" s="21"/>
      <c r="SG1119" s="21"/>
      <c r="SH1119" s="21"/>
      <c r="SI1119" s="21"/>
      <c r="SJ1119" s="21"/>
      <c r="SK1119" s="21"/>
      <c r="SL1119" s="21"/>
      <c r="SM1119" s="21"/>
      <c r="SN1119" s="21"/>
      <c r="SO1119" s="21"/>
      <c r="SP1119" s="21"/>
      <c r="SQ1119" s="21"/>
      <c r="SR1119" s="21"/>
      <c r="SS1119" s="21"/>
      <c r="ST1119" s="21"/>
      <c r="SU1119" s="21"/>
      <c r="SV1119" s="21"/>
      <c r="SW1119" s="21"/>
      <c r="SX1119" s="21"/>
      <c r="SY1119" s="21"/>
      <c r="SZ1119" s="21"/>
      <c r="TA1119" s="21"/>
      <c r="TB1119" s="21"/>
      <c r="TC1119" s="21"/>
      <c r="TD1119" s="21"/>
      <c r="TE1119" s="21"/>
      <c r="TF1119" s="21"/>
      <c r="TG1119" s="21"/>
      <c r="TH1119" s="21"/>
      <c r="TI1119" s="21"/>
      <c r="TJ1119" s="21"/>
      <c r="TK1119" s="21"/>
      <c r="TL1119" s="21"/>
      <c r="TM1119" s="21"/>
      <c r="TN1119" s="21"/>
      <c r="TO1119" s="21"/>
      <c r="TP1119" s="21"/>
      <c r="TQ1119" s="21"/>
      <c r="TR1119" s="21"/>
      <c r="TS1119" s="21"/>
      <c r="TT1119" s="21"/>
      <c r="TU1119" s="21"/>
      <c r="TV1119" s="21"/>
      <c r="TW1119" s="21"/>
      <c r="TX1119" s="21"/>
      <c r="TY1119" s="21"/>
      <c r="TZ1119" s="21"/>
      <c r="UA1119" s="21"/>
      <c r="UB1119" s="21"/>
      <c r="UC1119" s="21"/>
      <c r="UD1119" s="21"/>
      <c r="UE1119" s="21"/>
      <c r="UF1119" s="21"/>
      <c r="UG1119" s="21"/>
      <c r="UH1119" s="21"/>
      <c r="UI1119" s="21"/>
      <c r="UJ1119" s="21"/>
      <c r="UK1119" s="21"/>
      <c r="UL1119" s="21"/>
      <c r="UM1119" s="21"/>
      <c r="UN1119" s="21"/>
      <c r="UO1119" s="21"/>
      <c r="UP1119" s="21"/>
      <c r="UQ1119" s="21"/>
      <c r="UR1119" s="21"/>
      <c r="US1119" s="21"/>
      <c r="UT1119" s="21"/>
      <c r="UU1119" s="21"/>
      <c r="UV1119" s="21"/>
      <c r="UW1119" s="21"/>
      <c r="UX1119" s="21"/>
      <c r="UY1119" s="21"/>
      <c r="UZ1119" s="21"/>
      <c r="VA1119" s="21"/>
      <c r="VB1119" s="21"/>
      <c r="VC1119" s="21"/>
      <c r="VD1119" s="21"/>
      <c r="VE1119" s="21"/>
      <c r="VF1119" s="21"/>
      <c r="VG1119" s="21"/>
      <c r="VH1119" s="21"/>
      <c r="VI1119" s="21"/>
      <c r="VJ1119" s="21"/>
      <c r="VK1119" s="21"/>
      <c r="VL1119" s="21"/>
      <c r="VM1119" s="21"/>
      <c r="VN1119" s="21"/>
      <c r="VO1119" s="21"/>
      <c r="VP1119" s="21"/>
      <c r="VQ1119" s="21"/>
      <c r="VR1119" s="21"/>
      <c r="VS1119" s="21"/>
      <c r="VT1119" s="21"/>
      <c r="VU1119" s="21"/>
      <c r="VV1119" s="21"/>
      <c r="VW1119" s="21"/>
      <c r="VX1119" s="21"/>
      <c r="VY1119" s="21"/>
      <c r="VZ1119" s="21"/>
      <c r="WA1119" s="21"/>
      <c r="WB1119" s="21"/>
      <c r="WC1119" s="21"/>
      <c r="WD1119" s="21"/>
      <c r="WE1119" s="21"/>
      <c r="WF1119" s="21"/>
      <c r="WG1119" s="21"/>
      <c r="WH1119" s="21"/>
      <c r="WI1119" s="21"/>
      <c r="WJ1119" s="21"/>
      <c r="WK1119" s="21"/>
      <c r="WL1119" s="21"/>
      <c r="WM1119" s="21"/>
      <c r="WN1119" s="21"/>
      <c r="WO1119" s="21"/>
      <c r="WP1119" s="21"/>
      <c r="WQ1119" s="21"/>
      <c r="WR1119" s="21"/>
      <c r="WS1119" s="21"/>
      <c r="WT1119" s="21"/>
      <c r="WU1119" s="21"/>
      <c r="WV1119" s="21"/>
      <c r="WW1119" s="21"/>
      <c r="WX1119" s="21"/>
      <c r="WY1119" s="21"/>
      <c r="WZ1119" s="21"/>
      <c r="XA1119" s="21"/>
      <c r="XB1119" s="21"/>
      <c r="XC1119" s="21"/>
      <c r="XD1119" s="21"/>
      <c r="XE1119" s="21"/>
      <c r="XF1119" s="21"/>
      <c r="XG1119" s="21"/>
      <c r="XH1119" s="21"/>
      <c r="XI1119" s="21"/>
      <c r="XJ1119" s="21"/>
      <c r="XK1119" s="21"/>
      <c r="XL1119" s="21"/>
      <c r="XM1119" s="21"/>
      <c r="XN1119" s="21"/>
      <c r="XO1119" s="21"/>
      <c r="XP1119" s="21"/>
      <c r="XQ1119" s="21"/>
      <c r="XR1119" s="21"/>
      <c r="XS1119" s="21"/>
      <c r="XT1119" s="21"/>
      <c r="XU1119" s="21"/>
      <c r="XV1119" s="21"/>
      <c r="XW1119" s="21"/>
      <c r="XX1119" s="21"/>
      <c r="XY1119" s="21"/>
      <c r="XZ1119" s="21"/>
      <c r="YA1119" s="21"/>
      <c r="YB1119" s="21"/>
      <c r="YC1119" s="21"/>
      <c r="YD1119" s="21"/>
      <c r="YE1119" s="21"/>
      <c r="YF1119" s="21"/>
      <c r="YG1119" s="21"/>
      <c r="YH1119" s="21"/>
      <c r="YI1119" s="21"/>
      <c r="YJ1119" s="21"/>
      <c r="YK1119" s="21"/>
      <c r="YL1119" s="21"/>
      <c r="YM1119" s="21"/>
      <c r="YN1119" s="21"/>
      <c r="YO1119" s="21"/>
      <c r="YP1119" s="21"/>
      <c r="YQ1119" s="21"/>
      <c r="YR1119" s="21"/>
      <c r="YS1119" s="21"/>
      <c r="YT1119" s="21"/>
      <c r="YU1119" s="21"/>
      <c r="YV1119" s="21"/>
      <c r="YW1119" s="21"/>
      <c r="YX1119" s="21"/>
      <c r="YY1119" s="21"/>
      <c r="YZ1119" s="21"/>
      <c r="ZA1119" s="21"/>
      <c r="ZB1119" s="21"/>
      <c r="ZC1119" s="21"/>
      <c r="ZD1119" s="21"/>
      <c r="ZE1119" s="21"/>
      <c r="ZF1119" s="21"/>
      <c r="ZG1119" s="21"/>
      <c r="ZH1119" s="21"/>
      <c r="ZI1119" s="21"/>
      <c r="ZJ1119" s="21"/>
      <c r="ZK1119" s="21"/>
      <c r="ZL1119" s="21"/>
      <c r="ZM1119" s="21"/>
      <c r="ZN1119" s="21"/>
      <c r="ZO1119" s="21"/>
      <c r="ZP1119" s="21"/>
      <c r="ZQ1119" s="21"/>
      <c r="ZR1119" s="21"/>
      <c r="ZS1119" s="21"/>
      <c r="ZT1119" s="21"/>
      <c r="ZU1119" s="21"/>
      <c r="ZV1119" s="21"/>
      <c r="ZW1119" s="21"/>
      <c r="ZX1119" s="21"/>
      <c r="ZY1119" s="21"/>
      <c r="ZZ1119" s="21"/>
      <c r="AAA1119" s="21"/>
      <c r="AAB1119" s="21"/>
      <c r="AAC1119" s="21"/>
      <c r="AAD1119" s="21"/>
      <c r="AAE1119" s="21"/>
      <c r="AAF1119" s="21"/>
      <c r="AAG1119" s="21"/>
      <c r="AAH1119" s="21"/>
      <c r="AAI1119" s="21"/>
      <c r="AAJ1119" s="21"/>
      <c r="AAK1119" s="21"/>
      <c r="AAL1119" s="21"/>
      <c r="AAM1119" s="21"/>
      <c r="AAN1119" s="21"/>
      <c r="AAO1119" s="21"/>
      <c r="AAP1119" s="21"/>
      <c r="AAQ1119" s="21"/>
      <c r="AAR1119" s="21"/>
      <c r="AAS1119" s="21"/>
      <c r="AAT1119" s="21"/>
      <c r="AAU1119" s="21"/>
      <c r="AAV1119" s="21"/>
      <c r="AAW1119" s="21"/>
      <c r="AAX1119" s="21"/>
      <c r="AAY1119" s="21"/>
      <c r="AAZ1119" s="21"/>
      <c r="ABA1119" s="21"/>
      <c r="ABB1119" s="21"/>
      <c r="ABC1119" s="21"/>
      <c r="ABD1119" s="21"/>
      <c r="ABE1119" s="21"/>
      <c r="ABF1119" s="21"/>
      <c r="ABG1119" s="21"/>
      <c r="ABH1119" s="21"/>
      <c r="ABI1119" s="21"/>
      <c r="ABJ1119" s="21"/>
      <c r="ABK1119" s="21"/>
      <c r="ABL1119" s="21"/>
      <c r="ABM1119" s="21"/>
      <c r="ABN1119" s="21"/>
      <c r="ABO1119" s="21"/>
      <c r="ABP1119" s="21"/>
      <c r="ABQ1119" s="21"/>
      <c r="ABR1119" s="21"/>
      <c r="ABS1119" s="21"/>
      <c r="ABT1119" s="21"/>
      <c r="ABU1119" s="21"/>
      <c r="ABV1119" s="21"/>
      <c r="ABW1119" s="21"/>
      <c r="ABX1119" s="21"/>
      <c r="ABY1119" s="21"/>
      <c r="ABZ1119" s="21"/>
      <c r="ACA1119" s="21"/>
      <c r="ACB1119" s="21"/>
      <c r="ACC1119" s="21"/>
      <c r="ACD1119" s="21"/>
      <c r="ACE1119" s="21"/>
      <c r="ACF1119" s="21"/>
      <c r="ACG1119" s="21"/>
      <c r="ACH1119" s="21"/>
      <c r="ACI1119" s="21"/>
      <c r="ACJ1119" s="21"/>
      <c r="ACK1119" s="21"/>
      <c r="ACL1119" s="21"/>
      <c r="ACM1119" s="21"/>
      <c r="ACN1119" s="21"/>
      <c r="ACO1119" s="21"/>
      <c r="ACP1119" s="21"/>
      <c r="ACQ1119" s="21"/>
      <c r="ACR1119" s="21"/>
      <c r="ACS1119" s="21"/>
      <c r="ACT1119" s="21"/>
      <c r="ACU1119" s="21"/>
      <c r="ACV1119" s="21"/>
      <c r="ACW1119" s="21"/>
      <c r="ACX1119" s="21"/>
      <c r="ACY1119" s="21"/>
      <c r="ACZ1119" s="21"/>
      <c r="ADA1119" s="21"/>
      <c r="ADB1119" s="21"/>
      <c r="ADC1119" s="21"/>
      <c r="ADD1119" s="21"/>
      <c r="ADE1119" s="21"/>
      <c r="ADF1119" s="21"/>
      <c r="ADG1119" s="21"/>
      <c r="ADH1119" s="21"/>
      <c r="ADI1119" s="21"/>
      <c r="ADJ1119" s="21"/>
      <c r="ADK1119" s="21"/>
      <c r="ADL1119" s="21"/>
      <c r="ADM1119" s="21"/>
      <c r="ADN1119" s="21"/>
      <c r="ADO1119" s="21"/>
      <c r="ADP1119" s="21"/>
      <c r="ADQ1119" s="21"/>
      <c r="ADR1119" s="21"/>
      <c r="ADS1119" s="21"/>
      <c r="ADT1119" s="21"/>
      <c r="ADU1119" s="21"/>
      <c r="ADV1119" s="21"/>
      <c r="ADW1119" s="21"/>
      <c r="ADX1119" s="21"/>
      <c r="ADY1119" s="21"/>
      <c r="ADZ1119" s="21"/>
      <c r="AEA1119" s="21"/>
      <c r="AEB1119" s="21"/>
      <c r="AEC1119" s="21"/>
      <c r="AED1119" s="21"/>
      <c r="AEE1119" s="21"/>
      <c r="AEF1119" s="21"/>
      <c r="AEG1119" s="21"/>
      <c r="AEH1119" s="21"/>
      <c r="AEI1119" s="21"/>
      <c r="AEJ1119" s="21"/>
      <c r="AEK1119" s="21"/>
      <c r="AEL1119" s="21"/>
      <c r="AEM1119" s="21"/>
      <c r="AEN1119" s="21"/>
      <c r="AEO1119" s="21"/>
      <c r="AEP1119" s="21"/>
      <c r="AEQ1119" s="21"/>
      <c r="AER1119" s="21"/>
      <c r="AES1119" s="21"/>
      <c r="AET1119" s="21"/>
      <c r="AEU1119" s="21"/>
      <c r="AEV1119" s="21"/>
      <c r="AEW1119" s="21"/>
      <c r="AEX1119" s="21"/>
      <c r="AEY1119" s="21"/>
      <c r="AEZ1119" s="21"/>
      <c r="AFA1119" s="21"/>
      <c r="AFB1119" s="21"/>
      <c r="AFC1119" s="21"/>
      <c r="AFD1119" s="21"/>
      <c r="AFE1119" s="21"/>
      <c r="AFF1119" s="21"/>
      <c r="AFG1119" s="21"/>
      <c r="AFH1119" s="21"/>
      <c r="AFI1119" s="21"/>
      <c r="AFJ1119" s="21"/>
      <c r="AFK1119" s="21"/>
      <c r="AFL1119" s="21"/>
      <c r="AFM1119" s="21"/>
      <c r="AFN1119" s="21"/>
      <c r="AFO1119" s="21"/>
      <c r="AFP1119" s="21"/>
      <c r="AFQ1119" s="21"/>
      <c r="AFR1119" s="21"/>
      <c r="AFS1119" s="21"/>
      <c r="AFT1119" s="21"/>
      <c r="AFU1119" s="21"/>
      <c r="AFV1119" s="21"/>
      <c r="AFW1119" s="21"/>
      <c r="AFX1119" s="21"/>
      <c r="AFY1119" s="21"/>
      <c r="AFZ1119" s="21"/>
      <c r="AGA1119" s="21"/>
      <c r="AGB1119" s="21"/>
      <c r="AGC1119" s="21"/>
      <c r="AGD1119" s="21"/>
      <c r="AGE1119" s="21"/>
      <c r="AGF1119" s="21"/>
      <c r="AGG1119" s="21"/>
      <c r="AGH1119" s="21"/>
      <c r="AGI1119" s="21"/>
      <c r="AGJ1119" s="21"/>
      <c r="AGK1119" s="21"/>
      <c r="AGL1119" s="21"/>
      <c r="AGM1119" s="21"/>
      <c r="AGN1119" s="21"/>
      <c r="AGO1119" s="21"/>
      <c r="AGP1119" s="21"/>
      <c r="AGQ1119" s="21"/>
      <c r="AGR1119" s="21"/>
      <c r="AGS1119" s="21"/>
      <c r="AGT1119" s="21"/>
      <c r="AGU1119" s="21"/>
      <c r="AGV1119" s="21"/>
      <c r="AGW1119" s="21"/>
      <c r="AGX1119" s="21"/>
      <c r="AGY1119" s="21"/>
      <c r="AGZ1119" s="21"/>
      <c r="AHA1119" s="21"/>
      <c r="AHB1119" s="21"/>
      <c r="AHC1119" s="21"/>
      <c r="AHD1119" s="21"/>
      <c r="AHE1119" s="21"/>
      <c r="AHF1119" s="21"/>
      <c r="AHG1119" s="21"/>
      <c r="AHH1119" s="21"/>
      <c r="AHI1119" s="21"/>
      <c r="AHJ1119" s="21"/>
      <c r="AHK1119" s="21"/>
      <c r="AHL1119" s="21"/>
      <c r="AHM1119" s="21"/>
      <c r="AHN1119" s="21"/>
      <c r="AHO1119" s="21"/>
      <c r="AHP1119" s="21"/>
      <c r="AHQ1119" s="21"/>
      <c r="AHR1119" s="21"/>
      <c r="AHS1119" s="21"/>
      <c r="AHT1119" s="21"/>
      <c r="AHU1119" s="21"/>
      <c r="AHV1119" s="21"/>
      <c r="AHW1119" s="21"/>
      <c r="AHX1119" s="21"/>
      <c r="AHY1119" s="21"/>
      <c r="AHZ1119" s="21"/>
      <c r="AIA1119" s="21"/>
      <c r="AIB1119" s="21"/>
      <c r="AIC1119" s="21"/>
      <c r="AID1119" s="21"/>
      <c r="AIE1119" s="21"/>
      <c r="AIF1119" s="21"/>
      <c r="AIG1119" s="21"/>
      <c r="AIH1119" s="21"/>
      <c r="AII1119" s="21"/>
      <c r="AIJ1119" s="21"/>
      <c r="AIK1119" s="21"/>
      <c r="AIL1119" s="21"/>
      <c r="AIM1119" s="21"/>
      <c r="AIN1119" s="21"/>
      <c r="AIO1119" s="21"/>
      <c r="AIP1119" s="21"/>
      <c r="AIQ1119" s="21"/>
      <c r="AIR1119" s="21"/>
      <c r="AIS1119" s="21"/>
      <c r="AIT1119" s="21"/>
      <c r="AIU1119" s="21"/>
      <c r="AIV1119" s="21"/>
      <c r="AIW1119" s="21"/>
      <c r="AIX1119" s="21"/>
      <c r="AIY1119" s="21"/>
      <c r="AIZ1119" s="21"/>
      <c r="AJA1119" s="21"/>
      <c r="AJB1119" s="21"/>
      <c r="AJC1119" s="21"/>
      <c r="AJD1119" s="21"/>
      <c r="AJE1119" s="21"/>
      <c r="AJF1119" s="21"/>
      <c r="AJG1119" s="21"/>
      <c r="AJH1119" s="21"/>
      <c r="AJI1119" s="21"/>
      <c r="AJJ1119" s="21"/>
      <c r="AJK1119" s="21"/>
      <c r="AJL1119" s="21"/>
      <c r="AJM1119" s="21"/>
      <c r="AJN1119" s="21"/>
      <c r="AJO1119" s="21"/>
      <c r="AJP1119" s="21"/>
      <c r="AJQ1119" s="21"/>
      <c r="AJR1119" s="21"/>
      <c r="AJS1119" s="21"/>
      <c r="AJT1119" s="21"/>
      <c r="AJU1119" s="21"/>
      <c r="AJV1119" s="21"/>
      <c r="AJW1119" s="21"/>
      <c r="AJX1119" s="21"/>
      <c r="AJY1119" s="21"/>
      <c r="AJZ1119" s="21"/>
      <c r="AKA1119" s="21"/>
      <c r="AKB1119" s="21"/>
      <c r="AKC1119" s="21"/>
      <c r="AKD1119" s="21"/>
      <c r="AKE1119" s="21"/>
      <c r="AKF1119" s="21"/>
      <c r="AKG1119" s="21"/>
      <c r="AKH1119" s="21"/>
      <c r="AKI1119" s="21"/>
      <c r="AKJ1119" s="21"/>
      <c r="AKK1119" s="21"/>
      <c r="AKL1119" s="21"/>
      <c r="AKM1119" s="21"/>
      <c r="AKN1119" s="21"/>
      <c r="AKO1119" s="21"/>
      <c r="AKP1119" s="21"/>
      <c r="AKQ1119" s="21"/>
      <c r="AKR1119" s="21"/>
      <c r="AKS1119" s="21"/>
      <c r="AKT1119" s="21"/>
      <c r="AKU1119" s="21"/>
      <c r="AKV1119" s="21"/>
      <c r="AKW1119" s="21"/>
      <c r="AKX1119" s="21"/>
      <c r="AKY1119" s="21"/>
      <c r="AKZ1119" s="21"/>
      <c r="ALA1119" s="21"/>
      <c r="ALB1119" s="21"/>
      <c r="ALC1119" s="21"/>
      <c r="ALD1119" s="21"/>
      <c r="ALE1119" s="21"/>
      <c r="ALF1119" s="21"/>
      <c r="ALG1119" s="21"/>
      <c r="ALH1119" s="21"/>
      <c r="ALI1119" s="21"/>
      <c r="ALJ1119" s="21"/>
      <c r="ALK1119" s="21"/>
      <c r="ALL1119" s="21"/>
      <c r="ALM1119" s="21"/>
      <c r="ALN1119" s="21"/>
      <c r="ALO1119" s="21"/>
      <c r="ALP1119" s="21"/>
      <c r="ALQ1119" s="21"/>
      <c r="ALR1119" s="21"/>
      <c r="ALS1119" s="21"/>
      <c r="ALT1119" s="21"/>
      <c r="ALU1119" s="21"/>
      <c r="ALV1119" s="21"/>
      <c r="ALW1119" s="21"/>
      <c r="ALX1119" s="21"/>
      <c r="ALY1119" s="21"/>
      <c r="ALZ1119" s="21"/>
      <c r="AMA1119" s="21"/>
      <c r="AMB1119" s="21"/>
      <c r="AMC1119" s="21"/>
      <c r="AMD1119" s="21"/>
      <c r="AME1119" s="21"/>
      <c r="AMF1119" s="21"/>
      <c r="AMG1119" s="21"/>
      <c r="AMH1119" s="21"/>
      <c r="AMI1119" s="21"/>
      <c r="AMJ1119" s="21"/>
      <c r="AMK1119" s="21"/>
      <c r="AML1119" s="21"/>
      <c r="AMM1119" s="21"/>
      <c r="AMN1119" s="21"/>
      <c r="AMO1119" s="21"/>
      <c r="AMP1119" s="21"/>
      <c r="AMQ1119" s="21"/>
      <c r="AMR1119" s="21"/>
      <c r="AMS1119" s="21"/>
      <c r="AMT1119" s="21"/>
      <c r="AMU1119" s="21"/>
      <c r="AMV1119" s="21"/>
      <c r="AMW1119" s="21"/>
      <c r="AMX1119" s="21"/>
      <c r="AMY1119" s="21"/>
      <c r="AMZ1119" s="21"/>
      <c r="ANA1119" s="21"/>
      <c r="ANB1119" s="21"/>
      <c r="ANC1119" s="21"/>
      <c r="AND1119" s="21"/>
      <c r="ANE1119" s="21"/>
      <c r="ANF1119" s="21"/>
      <c r="ANG1119" s="21"/>
      <c r="ANH1119" s="21"/>
      <c r="ANI1119" s="21"/>
      <c r="ANJ1119" s="21"/>
      <c r="ANK1119" s="21"/>
      <c r="ANL1119" s="21"/>
      <c r="ANM1119" s="21"/>
      <c r="ANN1119" s="21"/>
      <c r="ANO1119" s="21"/>
      <c r="ANP1119" s="21"/>
      <c r="ANQ1119" s="21"/>
      <c r="ANR1119" s="21"/>
      <c r="ANS1119" s="21"/>
      <c r="ANT1119" s="21"/>
      <c r="ANU1119" s="21"/>
      <c r="ANV1119" s="21"/>
      <c r="ANW1119" s="21"/>
      <c r="ANX1119" s="21"/>
      <c r="ANY1119" s="21"/>
      <c r="ANZ1119" s="21"/>
      <c r="AOA1119" s="21"/>
      <c r="AOB1119" s="21"/>
      <c r="AOC1119" s="21"/>
      <c r="AOD1119" s="21"/>
      <c r="AOE1119" s="21"/>
      <c r="AOF1119" s="21"/>
      <c r="AOG1119" s="21"/>
      <c r="AOH1119" s="21"/>
      <c r="AOI1119" s="21"/>
      <c r="AOJ1119" s="21"/>
      <c r="AOK1119" s="21"/>
      <c r="AOL1119" s="21"/>
      <c r="AOM1119" s="21"/>
      <c r="AON1119" s="21"/>
      <c r="AOO1119" s="21"/>
      <c r="AOP1119" s="21"/>
      <c r="AOQ1119" s="21"/>
      <c r="AOR1119" s="21"/>
      <c r="AOS1119" s="21"/>
      <c r="AOT1119" s="21"/>
      <c r="AOU1119" s="21"/>
      <c r="AOV1119" s="21"/>
      <c r="AOW1119" s="21"/>
      <c r="AOX1119" s="21"/>
      <c r="AOY1119" s="21"/>
      <c r="AOZ1119" s="21"/>
      <c r="APA1119" s="21"/>
      <c r="APB1119" s="21"/>
      <c r="APC1119" s="21"/>
      <c r="APD1119" s="21"/>
      <c r="APE1119" s="21"/>
      <c r="APF1119" s="21"/>
      <c r="APG1119" s="21"/>
      <c r="APH1119" s="21"/>
      <c r="API1119" s="21"/>
      <c r="APJ1119" s="21"/>
      <c r="APK1119" s="21"/>
      <c r="APL1119" s="21"/>
      <c r="APM1119" s="21"/>
      <c r="APN1119" s="21"/>
      <c r="APO1119" s="21"/>
      <c r="APP1119" s="21"/>
      <c r="APQ1119" s="21"/>
      <c r="APR1119" s="21"/>
      <c r="APS1119" s="21"/>
      <c r="APT1119" s="21"/>
      <c r="APU1119" s="21"/>
      <c r="APV1119" s="21"/>
      <c r="APW1119" s="21"/>
      <c r="APX1119" s="21"/>
      <c r="APY1119" s="21"/>
      <c r="APZ1119" s="21"/>
      <c r="AQA1119" s="21"/>
      <c r="AQB1119" s="21"/>
      <c r="AQC1119" s="21"/>
      <c r="AQD1119" s="21"/>
      <c r="AQE1119" s="21"/>
      <c r="AQF1119" s="21"/>
      <c r="AQG1119" s="21"/>
      <c r="AQH1119" s="21"/>
      <c r="AQI1119" s="21"/>
      <c r="AQJ1119" s="21"/>
      <c r="AQK1119" s="21"/>
      <c r="AQL1119" s="21"/>
      <c r="AQM1119" s="21"/>
      <c r="AQN1119" s="21"/>
      <c r="AQO1119" s="21"/>
      <c r="AQP1119" s="21"/>
      <c r="AQQ1119" s="21"/>
      <c r="AQR1119" s="21"/>
      <c r="AQS1119" s="21"/>
      <c r="AQT1119" s="21"/>
      <c r="AQU1119" s="21"/>
      <c r="AQV1119" s="21"/>
      <c r="AQW1119" s="21"/>
      <c r="AQX1119" s="21"/>
      <c r="AQY1119" s="21"/>
      <c r="AQZ1119" s="21"/>
      <c r="ARA1119" s="21"/>
      <c r="ARB1119" s="21"/>
      <c r="ARC1119" s="21"/>
      <c r="ARD1119" s="21"/>
      <c r="ARE1119" s="21"/>
      <c r="ARF1119" s="21"/>
      <c r="ARG1119" s="21"/>
      <c r="ARH1119" s="21"/>
      <c r="ARI1119" s="21"/>
      <c r="ARJ1119" s="21"/>
      <c r="ARK1119" s="21"/>
      <c r="ARL1119" s="21"/>
      <c r="ARM1119" s="21"/>
      <c r="ARN1119" s="21"/>
      <c r="ARO1119" s="21"/>
      <c r="ARP1119" s="21"/>
      <c r="ARQ1119" s="21"/>
      <c r="ARR1119" s="21"/>
      <c r="ARS1119" s="21"/>
      <c r="ART1119" s="21"/>
      <c r="ARU1119" s="21"/>
      <c r="ARV1119" s="21"/>
      <c r="ARW1119" s="21"/>
      <c r="ARX1119" s="21"/>
      <c r="ARY1119" s="21"/>
      <c r="ARZ1119" s="21"/>
      <c r="ASA1119" s="21"/>
      <c r="ASB1119" s="21"/>
      <c r="ASC1119" s="21"/>
      <c r="ASD1119" s="21"/>
      <c r="ASE1119" s="21"/>
      <c r="ASF1119" s="21"/>
      <c r="ASG1119" s="21"/>
      <c r="ASH1119" s="21"/>
      <c r="ASI1119" s="21"/>
      <c r="ASJ1119" s="21"/>
      <c r="ASK1119" s="21"/>
      <c r="ASL1119" s="21"/>
      <c r="ASM1119" s="21"/>
      <c r="ASN1119" s="21"/>
      <c r="ASO1119" s="21"/>
      <c r="ASP1119" s="21"/>
      <c r="ASQ1119" s="21"/>
      <c r="ASR1119" s="21"/>
      <c r="ASS1119" s="21"/>
      <c r="AST1119" s="21"/>
      <c r="ASU1119" s="21"/>
      <c r="ASV1119" s="21"/>
      <c r="ASW1119" s="21"/>
      <c r="ASX1119" s="21"/>
      <c r="ASY1119" s="21"/>
      <c r="ASZ1119" s="21"/>
      <c r="ATA1119" s="21"/>
      <c r="ATB1119" s="21"/>
      <c r="ATC1119" s="21"/>
      <c r="ATD1119" s="21"/>
      <c r="ATE1119" s="21"/>
      <c r="ATF1119" s="21"/>
      <c r="ATG1119" s="21"/>
      <c r="ATH1119" s="21"/>
      <c r="ATI1119" s="21"/>
      <c r="ATJ1119" s="21"/>
      <c r="ATK1119" s="21"/>
      <c r="ATL1119" s="21"/>
      <c r="ATM1119" s="21"/>
      <c r="ATN1119" s="21"/>
      <c r="ATO1119" s="21"/>
      <c r="ATP1119" s="21"/>
      <c r="ATQ1119" s="21"/>
      <c r="ATR1119" s="21"/>
      <c r="ATS1119" s="21"/>
      <c r="ATT1119" s="21"/>
      <c r="ATU1119" s="21"/>
      <c r="ATV1119" s="21"/>
      <c r="ATW1119" s="21"/>
      <c r="ATX1119" s="21"/>
      <c r="ATY1119" s="21"/>
      <c r="ATZ1119" s="21"/>
      <c r="AUA1119" s="21"/>
      <c r="AUB1119" s="21"/>
      <c r="AUC1119" s="21"/>
      <c r="AUD1119" s="21"/>
      <c r="AUE1119" s="21"/>
      <c r="AUF1119" s="21"/>
      <c r="AUG1119" s="21"/>
      <c r="AUH1119" s="21"/>
      <c r="AUI1119" s="21"/>
      <c r="AUJ1119" s="21"/>
      <c r="AUK1119" s="21"/>
      <c r="AUL1119" s="21"/>
      <c r="AUM1119" s="21"/>
      <c r="AUN1119" s="21"/>
      <c r="AUO1119" s="21"/>
      <c r="AUP1119" s="21"/>
      <c r="AUQ1119" s="21"/>
      <c r="AUR1119" s="21"/>
      <c r="AUS1119" s="21"/>
      <c r="AUT1119" s="21"/>
      <c r="AUU1119" s="21"/>
      <c r="AUV1119" s="21"/>
      <c r="AUW1119" s="21"/>
      <c r="AUX1119" s="21"/>
      <c r="AUY1119" s="21"/>
      <c r="AUZ1119" s="21"/>
      <c r="AVA1119" s="21"/>
      <c r="AVB1119" s="21"/>
      <c r="AVC1119" s="21"/>
      <c r="AVD1119" s="21"/>
      <c r="AVE1119" s="21"/>
      <c r="AVF1119" s="21"/>
      <c r="AVG1119" s="21"/>
      <c r="AVH1119" s="21"/>
      <c r="AVI1119" s="21"/>
      <c r="AVJ1119" s="21"/>
      <c r="AVK1119" s="21"/>
      <c r="AVL1119" s="21"/>
      <c r="AVM1119" s="21"/>
      <c r="AVN1119" s="21"/>
      <c r="AVO1119" s="21"/>
      <c r="AVP1119" s="21"/>
      <c r="AVQ1119" s="21"/>
      <c r="AVR1119" s="21"/>
      <c r="AVS1119" s="21"/>
      <c r="AVT1119" s="21"/>
      <c r="AVU1119" s="21"/>
      <c r="AVV1119" s="21"/>
      <c r="AVW1119" s="21"/>
      <c r="AVX1119" s="21"/>
      <c r="AVY1119" s="21"/>
      <c r="AVZ1119" s="21"/>
      <c r="AWA1119" s="21"/>
      <c r="AWB1119" s="21"/>
      <c r="AWC1119" s="21"/>
      <c r="AWD1119" s="21"/>
      <c r="AWE1119" s="21"/>
      <c r="AWF1119" s="21"/>
      <c r="AWG1119" s="21"/>
      <c r="AWH1119" s="21"/>
      <c r="AWI1119" s="21"/>
      <c r="AWJ1119" s="21"/>
      <c r="AWK1119" s="21"/>
      <c r="AWL1119" s="21"/>
      <c r="AWM1119" s="21"/>
      <c r="AWN1119" s="21"/>
      <c r="AWO1119" s="21"/>
      <c r="AWP1119" s="21"/>
      <c r="AWQ1119" s="21"/>
      <c r="AWR1119" s="21"/>
      <c r="AWS1119" s="21"/>
      <c r="AWT1119" s="21"/>
      <c r="AWU1119" s="21"/>
      <c r="AWV1119" s="21"/>
      <c r="AWW1119" s="21"/>
      <c r="AWX1119" s="21"/>
      <c r="AWY1119" s="21"/>
      <c r="AWZ1119" s="21"/>
      <c r="AXA1119" s="21"/>
      <c r="AXB1119" s="21"/>
      <c r="AXC1119" s="21"/>
      <c r="AXD1119" s="21"/>
      <c r="AXE1119" s="21"/>
      <c r="AXF1119" s="21"/>
      <c r="AXG1119" s="21"/>
      <c r="AXH1119" s="21"/>
      <c r="AXI1119" s="21"/>
      <c r="AXJ1119" s="21"/>
      <c r="AXK1119" s="21"/>
      <c r="AXL1119" s="21"/>
      <c r="AXM1119" s="21"/>
      <c r="AXN1119" s="21"/>
      <c r="AXO1119" s="21"/>
      <c r="AXP1119" s="21"/>
      <c r="AXQ1119" s="21"/>
      <c r="AXR1119" s="21"/>
      <c r="AXS1119" s="21"/>
      <c r="AXT1119" s="21"/>
      <c r="AXU1119" s="21"/>
      <c r="AXV1119" s="21"/>
      <c r="AXW1119" s="21"/>
      <c r="AXX1119" s="21"/>
      <c r="AXY1119" s="21"/>
      <c r="AXZ1119" s="21"/>
      <c r="AYA1119" s="21"/>
      <c r="AYB1119" s="21"/>
      <c r="AYC1119" s="21"/>
      <c r="AYD1119" s="21"/>
      <c r="AYE1119" s="21"/>
      <c r="AYF1119" s="21"/>
      <c r="AYG1119" s="21"/>
      <c r="AYH1119" s="21"/>
      <c r="AYI1119" s="21"/>
      <c r="AYJ1119" s="21"/>
      <c r="AYK1119" s="21"/>
      <c r="AYL1119" s="21"/>
      <c r="AYM1119" s="21"/>
      <c r="AYN1119" s="21"/>
      <c r="AYO1119" s="21"/>
      <c r="AYP1119" s="21"/>
      <c r="AYQ1119" s="21"/>
      <c r="AYR1119" s="21"/>
      <c r="AYS1119" s="21"/>
      <c r="AYT1119" s="21"/>
      <c r="AYU1119" s="21"/>
      <c r="AYV1119" s="21"/>
      <c r="AYW1119" s="21"/>
      <c r="AYX1119" s="21"/>
      <c r="AYY1119" s="21"/>
      <c r="AYZ1119" s="21"/>
      <c r="AZA1119" s="21"/>
      <c r="AZB1119" s="21"/>
      <c r="AZC1119" s="21"/>
      <c r="AZD1119" s="21"/>
      <c r="AZE1119" s="21"/>
      <c r="AZF1119" s="21"/>
      <c r="AZG1119" s="21"/>
      <c r="AZH1119" s="21"/>
      <c r="AZI1119" s="21"/>
      <c r="AZJ1119" s="21"/>
      <c r="AZK1119" s="21"/>
      <c r="AZL1119" s="21"/>
      <c r="AZM1119" s="21"/>
      <c r="AZN1119" s="21"/>
      <c r="AZO1119" s="21"/>
      <c r="AZP1119" s="21"/>
      <c r="AZQ1119" s="21"/>
      <c r="AZR1119" s="21"/>
      <c r="AZS1119" s="21"/>
      <c r="AZT1119" s="21"/>
      <c r="AZU1119" s="21"/>
      <c r="AZV1119" s="21"/>
      <c r="AZW1119" s="21"/>
      <c r="AZX1119" s="21"/>
      <c r="AZY1119" s="21"/>
      <c r="AZZ1119" s="21"/>
      <c r="BAA1119" s="21"/>
      <c r="BAB1119" s="21"/>
      <c r="BAC1119" s="21"/>
      <c r="BAD1119" s="21"/>
      <c r="BAE1119" s="21"/>
      <c r="BAF1119" s="21"/>
      <c r="BAG1119" s="21"/>
      <c r="BAH1119" s="21"/>
      <c r="BAI1119" s="21"/>
      <c r="BAJ1119" s="21"/>
      <c r="BAK1119" s="21"/>
      <c r="BAL1119" s="21"/>
      <c r="BAM1119" s="21"/>
      <c r="BAN1119" s="21"/>
      <c r="BAO1119" s="21"/>
      <c r="BAP1119" s="21"/>
      <c r="BAQ1119" s="21"/>
      <c r="BAR1119" s="21"/>
      <c r="BAS1119" s="21"/>
      <c r="BAT1119" s="21"/>
      <c r="BAU1119" s="21"/>
      <c r="BAV1119" s="21"/>
      <c r="BAW1119" s="21"/>
      <c r="BAX1119" s="21"/>
      <c r="BAY1119" s="21"/>
      <c r="BAZ1119" s="21"/>
      <c r="BBA1119" s="21"/>
      <c r="BBB1119" s="21"/>
      <c r="BBC1119" s="21"/>
      <c r="BBD1119" s="21"/>
      <c r="BBE1119" s="21"/>
      <c r="BBF1119" s="21"/>
      <c r="BBG1119" s="21"/>
      <c r="BBH1119" s="21"/>
      <c r="BBI1119" s="21"/>
      <c r="BBJ1119" s="21"/>
      <c r="BBK1119" s="21"/>
      <c r="BBL1119" s="21"/>
      <c r="BBM1119" s="21"/>
      <c r="BBN1119" s="21"/>
      <c r="BBO1119" s="21"/>
      <c r="BBP1119" s="21"/>
      <c r="BBQ1119" s="21"/>
      <c r="BBR1119" s="21"/>
      <c r="BBS1119" s="21"/>
      <c r="BBT1119" s="21"/>
      <c r="BBU1119" s="21"/>
      <c r="BBV1119" s="21"/>
      <c r="BBW1119" s="21"/>
      <c r="BBX1119" s="21"/>
      <c r="BBY1119" s="21"/>
      <c r="BBZ1119" s="21"/>
      <c r="BCA1119" s="21"/>
      <c r="BCB1119" s="21"/>
      <c r="BCC1119" s="21"/>
      <c r="BCD1119" s="21"/>
      <c r="BCE1119" s="21"/>
      <c r="BCF1119" s="21"/>
      <c r="BCG1119" s="21"/>
      <c r="BCH1119" s="21"/>
      <c r="BCI1119" s="21"/>
      <c r="BCJ1119" s="21"/>
      <c r="BCK1119" s="21"/>
      <c r="BCL1119" s="21"/>
      <c r="BCM1119" s="21"/>
      <c r="BCN1119" s="21"/>
      <c r="BCO1119" s="21"/>
      <c r="BCP1119" s="21"/>
      <c r="BCQ1119" s="21"/>
      <c r="BCR1119" s="21"/>
      <c r="BCS1119" s="21"/>
      <c r="BCT1119" s="21"/>
      <c r="BCU1119" s="21"/>
      <c r="BCV1119" s="21"/>
      <c r="BCW1119" s="21"/>
      <c r="BCX1119" s="21"/>
      <c r="BCY1119" s="21"/>
      <c r="BCZ1119" s="21"/>
      <c r="BDA1119" s="21"/>
      <c r="BDB1119" s="21"/>
      <c r="BDC1119" s="21"/>
      <c r="BDD1119" s="21"/>
      <c r="BDE1119" s="21"/>
      <c r="BDF1119" s="21"/>
      <c r="BDG1119" s="21"/>
      <c r="BDH1119" s="21"/>
      <c r="BDI1119" s="21"/>
      <c r="BDJ1119" s="21"/>
      <c r="BDK1119" s="21"/>
      <c r="BDL1119" s="21"/>
      <c r="BDM1119" s="21"/>
      <c r="BDN1119" s="21"/>
      <c r="BDO1119" s="21"/>
      <c r="BDP1119" s="21"/>
      <c r="BDQ1119" s="21"/>
      <c r="BDR1119" s="21"/>
      <c r="BDS1119" s="21"/>
      <c r="BDT1119" s="21"/>
      <c r="BDU1119" s="21"/>
      <c r="BDV1119" s="21"/>
      <c r="BDW1119" s="21"/>
      <c r="BDX1119" s="21"/>
      <c r="BDY1119" s="21"/>
      <c r="BDZ1119" s="21"/>
      <c r="BEA1119" s="21"/>
      <c r="BEB1119" s="21"/>
      <c r="BEC1119" s="21"/>
      <c r="BED1119" s="21"/>
      <c r="BEE1119" s="21"/>
      <c r="BEF1119" s="21"/>
      <c r="BEG1119" s="21"/>
      <c r="BEH1119" s="21"/>
      <c r="BEI1119" s="21"/>
      <c r="BEJ1119" s="21"/>
      <c r="BEK1119" s="21"/>
      <c r="BEL1119" s="21"/>
      <c r="BEM1119" s="21"/>
      <c r="BEN1119" s="21"/>
      <c r="BEO1119" s="21"/>
      <c r="BEP1119" s="21"/>
      <c r="BEQ1119" s="21"/>
      <c r="BER1119" s="21"/>
      <c r="BES1119" s="21"/>
      <c r="BET1119" s="21"/>
      <c r="BEU1119" s="21"/>
      <c r="BEV1119" s="21"/>
      <c r="BEW1119" s="21"/>
      <c r="BEX1119" s="21"/>
      <c r="BEY1119" s="21"/>
      <c r="BEZ1119" s="21"/>
      <c r="BFA1119" s="21"/>
      <c r="BFB1119" s="21"/>
      <c r="BFC1119" s="21"/>
      <c r="BFD1119" s="21"/>
      <c r="BFE1119" s="21"/>
      <c r="BFF1119" s="21"/>
      <c r="BFG1119" s="21"/>
      <c r="BFH1119" s="21"/>
      <c r="BFI1119" s="21"/>
      <c r="BFJ1119" s="21"/>
      <c r="BFK1119" s="21"/>
      <c r="BFL1119" s="21"/>
      <c r="BFM1119" s="21"/>
      <c r="BFN1119" s="21"/>
      <c r="BFO1119" s="21"/>
      <c r="BFP1119" s="21"/>
      <c r="BFQ1119" s="21"/>
      <c r="BFR1119" s="21"/>
      <c r="BFS1119" s="21"/>
      <c r="BFT1119" s="21"/>
      <c r="BFU1119" s="21"/>
      <c r="BFV1119" s="21"/>
      <c r="BFW1119" s="21"/>
      <c r="BFX1119" s="21"/>
      <c r="BFY1119" s="21"/>
      <c r="BFZ1119" s="21"/>
      <c r="BGA1119" s="21"/>
      <c r="BGB1119" s="21"/>
      <c r="BGC1119" s="21"/>
      <c r="BGD1119" s="21"/>
      <c r="BGE1119" s="21"/>
      <c r="BGF1119" s="21"/>
      <c r="BGG1119" s="21"/>
      <c r="BGH1119" s="21"/>
      <c r="BGI1119" s="21"/>
      <c r="BGJ1119" s="21"/>
      <c r="BGK1119" s="21"/>
      <c r="BGL1119" s="21"/>
      <c r="BGM1119" s="21"/>
      <c r="BGN1119" s="21"/>
      <c r="BGO1119" s="21"/>
      <c r="BGP1119" s="21"/>
      <c r="BGQ1119" s="21"/>
      <c r="BGR1119" s="21"/>
      <c r="BGS1119" s="21"/>
      <c r="BGT1119" s="21"/>
      <c r="BGU1119" s="21"/>
      <c r="BGV1119" s="21"/>
      <c r="BGW1119" s="21"/>
      <c r="BGX1119" s="21"/>
      <c r="BGY1119" s="21"/>
      <c r="BGZ1119" s="21"/>
      <c r="BHA1119" s="21"/>
      <c r="BHB1119" s="21"/>
      <c r="BHC1119" s="21"/>
      <c r="BHD1119" s="21"/>
      <c r="BHE1119" s="21"/>
      <c r="BHF1119" s="21"/>
      <c r="BHG1119" s="21"/>
      <c r="BHH1119" s="21"/>
      <c r="BHI1119" s="21"/>
      <c r="BHJ1119" s="21"/>
      <c r="BHK1119" s="21"/>
      <c r="BHL1119" s="21"/>
      <c r="BHM1119" s="21"/>
      <c r="BHN1119" s="21"/>
      <c r="BHO1119" s="21"/>
      <c r="BHP1119" s="21"/>
      <c r="BHQ1119" s="21"/>
      <c r="BHR1119" s="21"/>
      <c r="BHS1119" s="21"/>
      <c r="BHT1119" s="21"/>
      <c r="BHU1119" s="21"/>
      <c r="BHV1119" s="21"/>
      <c r="BHW1119" s="21"/>
      <c r="BHX1119" s="21"/>
      <c r="BHY1119" s="21"/>
      <c r="BHZ1119" s="21"/>
      <c r="BIA1119" s="21"/>
      <c r="BIB1119" s="21"/>
      <c r="BIC1119" s="21"/>
      <c r="BID1119" s="21"/>
      <c r="BIE1119" s="21"/>
      <c r="BIF1119" s="21"/>
      <c r="BIG1119" s="21"/>
      <c r="BIH1119" s="21"/>
      <c r="BII1119" s="21"/>
      <c r="BIJ1119" s="21"/>
      <c r="BIK1119" s="21"/>
      <c r="BIL1119" s="21"/>
      <c r="BIM1119" s="21"/>
      <c r="BIN1119" s="21"/>
      <c r="BIO1119" s="21"/>
      <c r="BIP1119" s="21"/>
      <c r="BIQ1119" s="21"/>
      <c r="BIR1119" s="21"/>
      <c r="BIS1119" s="21"/>
      <c r="BIT1119" s="21"/>
      <c r="BIU1119" s="21"/>
      <c r="BIV1119" s="21"/>
      <c r="BIW1119" s="21"/>
      <c r="BIX1119" s="21"/>
      <c r="BIY1119" s="21"/>
      <c r="BIZ1119" s="21"/>
      <c r="BJA1119" s="21"/>
      <c r="BJB1119" s="21"/>
      <c r="BJC1119" s="21"/>
      <c r="BJD1119" s="21"/>
      <c r="BJE1119" s="21"/>
      <c r="BJF1119" s="21"/>
      <c r="BJG1119" s="21"/>
      <c r="BJH1119" s="21"/>
      <c r="BJI1119" s="21"/>
      <c r="BJJ1119" s="21"/>
      <c r="BJK1119" s="21"/>
      <c r="BJL1119" s="21"/>
      <c r="BJM1119" s="21"/>
      <c r="BJN1119" s="21"/>
      <c r="BJO1119" s="21"/>
      <c r="BJP1119" s="21"/>
      <c r="BJQ1119" s="21"/>
      <c r="BJR1119" s="21"/>
      <c r="BJS1119" s="21"/>
      <c r="BJT1119" s="21"/>
      <c r="BJU1119" s="21"/>
      <c r="BJV1119" s="21"/>
      <c r="BJW1119" s="21"/>
      <c r="BJX1119" s="21"/>
      <c r="BJY1119" s="21"/>
      <c r="BJZ1119" s="21"/>
      <c r="BKA1119" s="21"/>
      <c r="BKB1119" s="21"/>
      <c r="BKC1119" s="21"/>
      <c r="BKD1119" s="21"/>
      <c r="BKE1119" s="21"/>
      <c r="BKF1119" s="21"/>
      <c r="BKG1119" s="21"/>
      <c r="BKH1119" s="21"/>
      <c r="BKI1119" s="21"/>
      <c r="BKJ1119" s="21"/>
      <c r="BKK1119" s="21"/>
      <c r="BKL1119" s="21"/>
      <c r="BKM1119" s="21"/>
      <c r="BKN1119" s="21"/>
      <c r="BKO1119" s="21"/>
      <c r="BKP1119" s="21"/>
      <c r="BKQ1119" s="21"/>
      <c r="BKR1119" s="21"/>
      <c r="BKS1119" s="21"/>
      <c r="BKT1119" s="21"/>
      <c r="BKU1119" s="21"/>
      <c r="BKV1119" s="21"/>
      <c r="BKW1119" s="21"/>
      <c r="BKX1119" s="21"/>
      <c r="BKY1119" s="21"/>
      <c r="BKZ1119" s="21"/>
      <c r="BLA1119" s="21"/>
      <c r="BLB1119" s="21"/>
      <c r="BLC1119" s="21"/>
      <c r="BLD1119" s="21"/>
      <c r="BLE1119" s="21"/>
      <c r="BLF1119" s="21"/>
      <c r="BLG1119" s="21"/>
      <c r="BLH1119" s="21"/>
      <c r="BLI1119" s="21"/>
      <c r="BLJ1119" s="21"/>
      <c r="BLK1119" s="21"/>
      <c r="BLL1119" s="21"/>
      <c r="BLM1119" s="21"/>
      <c r="BLN1119" s="21"/>
      <c r="BLO1119" s="21"/>
      <c r="BLP1119" s="21"/>
      <c r="BLQ1119" s="21"/>
      <c r="BLR1119" s="21"/>
      <c r="BLS1119" s="21"/>
      <c r="BLT1119" s="21"/>
      <c r="BLU1119" s="21"/>
      <c r="BLV1119" s="21"/>
      <c r="BLW1119" s="21"/>
      <c r="BLX1119" s="21"/>
      <c r="BLY1119" s="21"/>
      <c r="BLZ1119" s="21"/>
      <c r="BMA1119" s="21"/>
      <c r="BMB1119" s="21"/>
      <c r="BMC1119" s="21"/>
      <c r="BMD1119" s="21"/>
      <c r="BME1119" s="21"/>
      <c r="BMF1119" s="21"/>
      <c r="BMG1119" s="21"/>
      <c r="BMH1119" s="21"/>
      <c r="BMI1119" s="21"/>
      <c r="BMJ1119" s="21"/>
      <c r="BMK1119" s="21"/>
      <c r="BML1119" s="21"/>
      <c r="BMM1119" s="21"/>
      <c r="BMN1119" s="21"/>
      <c r="BMO1119" s="21"/>
      <c r="BMP1119" s="21"/>
      <c r="BMQ1119" s="21"/>
      <c r="BMR1119" s="21"/>
      <c r="BMS1119" s="21"/>
      <c r="BMT1119" s="21"/>
      <c r="BMU1119" s="21"/>
      <c r="BMV1119" s="21"/>
      <c r="BMW1119" s="21"/>
      <c r="BMX1119" s="21"/>
      <c r="BMY1119" s="21"/>
      <c r="BMZ1119" s="21"/>
      <c r="BNA1119" s="21"/>
      <c r="BNB1119" s="21"/>
      <c r="BNC1119" s="21"/>
      <c r="BND1119" s="21"/>
      <c r="BNE1119" s="21"/>
      <c r="BNF1119" s="21"/>
      <c r="BNG1119" s="21"/>
      <c r="BNH1119" s="21"/>
      <c r="BNI1119" s="21"/>
      <c r="BNJ1119" s="21"/>
      <c r="BNK1119" s="21"/>
      <c r="BNL1119" s="21"/>
      <c r="BNM1119" s="21"/>
      <c r="BNN1119" s="21"/>
      <c r="BNO1119" s="21"/>
      <c r="BNP1119" s="21"/>
      <c r="BNQ1119" s="21"/>
      <c r="BNR1119" s="21"/>
      <c r="BNS1119" s="21"/>
      <c r="BNT1119" s="21"/>
      <c r="BNU1119" s="21"/>
      <c r="BNV1119" s="21"/>
      <c r="BNW1119" s="21"/>
      <c r="BNX1119" s="21"/>
      <c r="BNY1119" s="21"/>
      <c r="BNZ1119" s="21"/>
      <c r="BOA1119" s="21"/>
      <c r="BOB1119" s="21"/>
      <c r="BOC1119" s="21"/>
      <c r="BOD1119" s="21"/>
      <c r="BOE1119" s="21"/>
      <c r="BOF1119" s="21"/>
      <c r="BOG1119" s="21"/>
      <c r="BOH1119" s="21"/>
      <c r="BOI1119" s="21"/>
      <c r="BOJ1119" s="21"/>
      <c r="BOK1119" s="21"/>
      <c r="BOL1119" s="21"/>
      <c r="BOM1119" s="21"/>
      <c r="BON1119" s="21"/>
      <c r="BOO1119" s="21"/>
      <c r="BOP1119" s="21"/>
      <c r="BOQ1119" s="21"/>
      <c r="BOR1119" s="21"/>
      <c r="BOS1119" s="21"/>
      <c r="BOT1119" s="21"/>
      <c r="BOU1119" s="21"/>
      <c r="BOV1119" s="21"/>
      <c r="BOW1119" s="21"/>
      <c r="BOX1119" s="21"/>
      <c r="BOY1119" s="21"/>
      <c r="BOZ1119" s="21"/>
      <c r="BPA1119" s="21"/>
      <c r="BPB1119" s="21"/>
      <c r="BPC1119" s="21"/>
      <c r="BPD1119" s="21"/>
      <c r="BPE1119" s="21"/>
      <c r="BPF1119" s="21"/>
      <c r="BPG1119" s="21"/>
      <c r="BPH1119" s="21"/>
      <c r="BPI1119" s="21"/>
      <c r="BPJ1119" s="21"/>
      <c r="BPK1119" s="21"/>
      <c r="BPL1119" s="21"/>
      <c r="BPM1119" s="21"/>
      <c r="BPN1119" s="21"/>
      <c r="BPO1119" s="21"/>
      <c r="BPP1119" s="21"/>
      <c r="BPQ1119" s="21"/>
      <c r="BPR1119" s="21"/>
      <c r="BPS1119" s="21"/>
      <c r="BPT1119" s="21"/>
      <c r="BPU1119" s="21"/>
      <c r="BPV1119" s="21"/>
      <c r="BPW1119" s="21"/>
      <c r="BPX1119" s="21"/>
      <c r="BPY1119" s="21"/>
      <c r="BPZ1119" s="21"/>
      <c r="BQA1119" s="21"/>
      <c r="BQB1119" s="21"/>
      <c r="BQC1119" s="21"/>
      <c r="BQD1119" s="21"/>
      <c r="BQE1119" s="21"/>
      <c r="BQF1119" s="21"/>
      <c r="BQG1119" s="21"/>
      <c r="BQH1119" s="21"/>
      <c r="BQI1119" s="21"/>
      <c r="BQJ1119" s="21"/>
      <c r="BQK1119" s="21"/>
      <c r="BQL1119" s="21"/>
      <c r="BQM1119" s="21"/>
      <c r="BQN1119" s="21"/>
      <c r="BQO1119" s="21"/>
      <c r="BQP1119" s="21"/>
      <c r="BQQ1119" s="21"/>
      <c r="BQR1119" s="21"/>
      <c r="BQS1119" s="21"/>
      <c r="BQT1119" s="21"/>
      <c r="BQU1119" s="21"/>
      <c r="BQV1119" s="21"/>
      <c r="BQW1119" s="21"/>
      <c r="BQX1119" s="21"/>
      <c r="BQY1119" s="21"/>
      <c r="BQZ1119" s="21"/>
      <c r="BRA1119" s="21"/>
      <c r="BRB1119" s="21"/>
      <c r="BRC1119" s="21"/>
      <c r="BRD1119" s="21"/>
      <c r="BRE1119" s="21"/>
      <c r="BRF1119" s="21"/>
      <c r="BRG1119" s="21"/>
      <c r="BRH1119" s="21"/>
      <c r="BRI1119" s="21"/>
      <c r="BRJ1119" s="21"/>
      <c r="BRK1119" s="21"/>
      <c r="BRL1119" s="21"/>
      <c r="BRM1119" s="21"/>
      <c r="BRN1119" s="21"/>
      <c r="BRO1119" s="21"/>
      <c r="BRP1119" s="21"/>
      <c r="BRQ1119" s="21"/>
      <c r="BRR1119" s="21"/>
      <c r="BRS1119" s="21"/>
      <c r="BRT1119" s="21"/>
      <c r="BRU1119" s="21"/>
      <c r="BRV1119" s="21"/>
      <c r="BRW1119" s="21"/>
      <c r="BRX1119" s="21"/>
      <c r="BRY1119" s="21"/>
      <c r="BRZ1119" s="21"/>
      <c r="BSA1119" s="21"/>
      <c r="BSB1119" s="21"/>
      <c r="BSC1119" s="21"/>
      <c r="BSD1119" s="21"/>
      <c r="BSE1119" s="21"/>
      <c r="BSF1119" s="21"/>
      <c r="BSG1119" s="21"/>
      <c r="BSH1119" s="21"/>
      <c r="BSI1119" s="21"/>
      <c r="BSJ1119" s="21"/>
      <c r="BSK1119" s="21"/>
      <c r="BSL1119" s="21"/>
      <c r="BSM1119" s="21"/>
      <c r="BSN1119" s="21"/>
      <c r="BSO1119" s="21"/>
      <c r="BSP1119" s="21"/>
      <c r="BSQ1119" s="21"/>
      <c r="BSR1119" s="21"/>
      <c r="BSS1119" s="21"/>
      <c r="BST1119" s="21"/>
      <c r="BSU1119" s="21"/>
      <c r="BSV1119" s="21"/>
      <c r="BSW1119" s="21"/>
      <c r="BSX1119" s="21"/>
      <c r="BSY1119" s="21"/>
      <c r="BSZ1119" s="21"/>
      <c r="BTA1119" s="21"/>
      <c r="BTB1119" s="21"/>
      <c r="BTC1119" s="21"/>
      <c r="BTD1119" s="21"/>
      <c r="BTE1119" s="21"/>
      <c r="BTF1119" s="21"/>
      <c r="BTG1119" s="21"/>
      <c r="BTH1119" s="21"/>
      <c r="BTI1119" s="21"/>
      <c r="BTJ1119" s="21"/>
      <c r="BTK1119" s="21"/>
      <c r="BTL1119" s="21"/>
      <c r="BTM1119" s="21"/>
      <c r="BTN1119" s="21"/>
      <c r="BTO1119" s="21"/>
      <c r="BTP1119" s="21"/>
      <c r="BTQ1119" s="21"/>
      <c r="BTR1119" s="21"/>
      <c r="BTS1119" s="21"/>
      <c r="BTT1119" s="21"/>
      <c r="BTU1119" s="21"/>
      <c r="BTV1119" s="21"/>
      <c r="BTW1119" s="21"/>
      <c r="BTX1119" s="21"/>
      <c r="BTY1119" s="21"/>
      <c r="BTZ1119" s="21"/>
      <c r="BUA1119" s="21"/>
      <c r="BUB1119" s="21"/>
      <c r="BUC1119" s="21"/>
      <c r="BUD1119" s="21"/>
      <c r="BUE1119" s="21"/>
      <c r="BUF1119" s="21"/>
      <c r="BUG1119" s="21"/>
      <c r="BUH1119" s="21"/>
      <c r="BUI1119" s="21"/>
      <c r="BUJ1119" s="21"/>
      <c r="BUK1119" s="21"/>
      <c r="BUL1119" s="21"/>
      <c r="BUM1119" s="21"/>
      <c r="BUN1119" s="21"/>
      <c r="BUO1119" s="21"/>
      <c r="BUP1119" s="21"/>
      <c r="BUQ1119" s="21"/>
      <c r="BUR1119" s="21"/>
      <c r="BUS1119" s="21"/>
      <c r="BUT1119" s="21"/>
      <c r="BUU1119" s="21"/>
      <c r="BUV1119" s="21"/>
      <c r="BUW1119" s="21"/>
      <c r="BUX1119" s="21"/>
      <c r="BUY1119" s="21"/>
      <c r="BUZ1119" s="21"/>
      <c r="BVA1119" s="21"/>
      <c r="BVB1119" s="21"/>
      <c r="BVC1119" s="21"/>
      <c r="BVD1119" s="21"/>
      <c r="BVE1119" s="21"/>
      <c r="BVF1119" s="21"/>
      <c r="BVG1119" s="21"/>
      <c r="BVH1119" s="21"/>
      <c r="BVI1119" s="21"/>
      <c r="BVJ1119" s="21"/>
      <c r="BVK1119" s="21"/>
      <c r="BVL1119" s="21"/>
      <c r="BVM1119" s="21"/>
      <c r="BVN1119" s="21"/>
      <c r="BVO1119" s="21"/>
      <c r="BVP1119" s="21"/>
      <c r="BVQ1119" s="21"/>
      <c r="BVR1119" s="21"/>
      <c r="BVS1119" s="21"/>
      <c r="BVT1119" s="21"/>
      <c r="BVU1119" s="21"/>
      <c r="BVV1119" s="21"/>
      <c r="BVW1119" s="21"/>
      <c r="BVX1119" s="21"/>
      <c r="BVY1119" s="21"/>
      <c r="BVZ1119" s="21"/>
      <c r="BWA1119" s="21"/>
      <c r="BWB1119" s="21"/>
      <c r="BWC1119" s="21"/>
      <c r="BWD1119" s="21"/>
      <c r="BWE1119" s="21"/>
      <c r="BWF1119" s="21"/>
      <c r="BWG1119" s="21"/>
      <c r="BWH1119" s="21"/>
      <c r="BWI1119" s="21"/>
      <c r="BWJ1119" s="21"/>
      <c r="BWK1119" s="21"/>
      <c r="BWL1119" s="21"/>
      <c r="BWM1119" s="21"/>
      <c r="BWN1119" s="21"/>
      <c r="BWO1119" s="21"/>
      <c r="BWP1119" s="21"/>
      <c r="BWQ1119" s="21"/>
      <c r="BWR1119" s="21"/>
      <c r="BWS1119" s="21"/>
      <c r="BWT1119" s="21"/>
      <c r="BWU1119" s="21"/>
      <c r="BWV1119" s="21"/>
      <c r="BWW1119" s="21"/>
      <c r="BWX1119" s="21"/>
      <c r="BWY1119" s="21"/>
      <c r="BWZ1119" s="21"/>
      <c r="BXA1119" s="21"/>
      <c r="BXB1119" s="21"/>
      <c r="BXC1119" s="21"/>
      <c r="BXD1119" s="21"/>
      <c r="BXE1119" s="21"/>
      <c r="BXF1119" s="21"/>
      <c r="BXG1119" s="21"/>
      <c r="BXH1119" s="21"/>
      <c r="BXI1119" s="21"/>
      <c r="BXJ1119" s="21"/>
      <c r="BXK1119" s="21"/>
      <c r="BXL1119" s="21"/>
      <c r="BXM1119" s="21"/>
      <c r="BXN1119" s="21"/>
      <c r="BXO1119" s="21"/>
      <c r="BXP1119" s="21"/>
      <c r="BXQ1119" s="21"/>
      <c r="BXR1119" s="21"/>
      <c r="BXS1119" s="21"/>
      <c r="BXT1119" s="21"/>
      <c r="BXU1119" s="21"/>
      <c r="BXV1119" s="21"/>
      <c r="BXW1119" s="21"/>
      <c r="BXX1119" s="21"/>
      <c r="BXY1119" s="21"/>
      <c r="BXZ1119" s="21"/>
      <c r="BYA1119" s="21"/>
      <c r="BYB1119" s="21"/>
      <c r="BYC1119" s="21"/>
      <c r="BYD1119" s="21"/>
      <c r="BYE1119" s="21"/>
      <c r="BYF1119" s="21"/>
      <c r="BYG1119" s="21"/>
      <c r="BYH1119" s="21"/>
      <c r="BYI1119" s="21"/>
      <c r="BYJ1119" s="21"/>
      <c r="BYK1119" s="21"/>
      <c r="BYL1119" s="21"/>
      <c r="BYM1119" s="21"/>
      <c r="BYN1119" s="21"/>
      <c r="BYO1119" s="21"/>
      <c r="BYP1119" s="21"/>
      <c r="BYQ1119" s="21"/>
      <c r="BYR1119" s="21"/>
      <c r="BYS1119" s="21"/>
      <c r="BYT1119" s="21"/>
      <c r="BYU1119" s="21"/>
      <c r="BYV1119" s="21"/>
      <c r="BYW1119" s="21"/>
      <c r="BYX1119" s="21"/>
      <c r="BYY1119" s="21"/>
      <c r="BYZ1119" s="21"/>
      <c r="BZA1119" s="21"/>
      <c r="BZB1119" s="21"/>
      <c r="BZC1119" s="21"/>
      <c r="BZD1119" s="21"/>
      <c r="BZE1119" s="21"/>
      <c r="BZF1119" s="21"/>
      <c r="BZG1119" s="21"/>
      <c r="BZH1119" s="21"/>
      <c r="BZI1119" s="21"/>
      <c r="BZJ1119" s="21"/>
      <c r="BZK1119" s="21"/>
      <c r="BZL1119" s="21"/>
      <c r="BZM1119" s="21"/>
      <c r="BZN1119" s="21"/>
      <c r="BZO1119" s="21"/>
      <c r="BZP1119" s="21"/>
      <c r="BZQ1119" s="21"/>
      <c r="BZR1119" s="21"/>
      <c r="BZS1119" s="21"/>
      <c r="BZT1119" s="21"/>
      <c r="BZU1119" s="21"/>
      <c r="BZV1119" s="21"/>
      <c r="BZW1119" s="21"/>
      <c r="BZX1119" s="21"/>
      <c r="BZY1119" s="21"/>
      <c r="BZZ1119" s="21"/>
      <c r="CAA1119" s="21"/>
      <c r="CAB1119" s="21"/>
      <c r="CAC1119" s="21"/>
      <c r="CAD1119" s="21"/>
      <c r="CAE1119" s="21"/>
      <c r="CAF1119" s="21"/>
      <c r="CAG1119" s="21"/>
      <c r="CAH1119" s="21"/>
      <c r="CAI1119" s="21"/>
      <c r="CAJ1119" s="21"/>
      <c r="CAK1119" s="21"/>
      <c r="CAL1119" s="21"/>
      <c r="CAM1119" s="21"/>
      <c r="CAN1119" s="21"/>
      <c r="CAO1119" s="21"/>
      <c r="CAP1119" s="21"/>
      <c r="CAQ1119" s="21"/>
      <c r="CAR1119" s="21"/>
      <c r="CAS1119" s="21"/>
      <c r="CAT1119" s="21"/>
      <c r="CAU1119" s="21"/>
      <c r="CAV1119" s="21"/>
      <c r="CAW1119" s="21"/>
      <c r="CAX1119" s="21"/>
      <c r="CAY1119" s="21"/>
      <c r="CAZ1119" s="21"/>
      <c r="CBA1119" s="21"/>
      <c r="CBB1119" s="21"/>
      <c r="CBC1119" s="21"/>
      <c r="CBD1119" s="21"/>
      <c r="CBE1119" s="21"/>
      <c r="CBF1119" s="21"/>
      <c r="CBG1119" s="21"/>
      <c r="CBH1119" s="21"/>
      <c r="CBI1119" s="21"/>
      <c r="CBJ1119" s="21"/>
      <c r="CBK1119" s="21"/>
      <c r="CBL1119" s="21"/>
      <c r="CBM1119" s="21"/>
      <c r="CBN1119" s="21"/>
      <c r="CBO1119" s="21"/>
      <c r="CBP1119" s="21"/>
      <c r="CBQ1119" s="21"/>
      <c r="CBR1119" s="21"/>
      <c r="CBS1119" s="21"/>
      <c r="CBT1119" s="21"/>
      <c r="CBU1119" s="21"/>
      <c r="CBV1119" s="21"/>
      <c r="CBW1119" s="21"/>
      <c r="CBX1119" s="21"/>
      <c r="CBY1119" s="21"/>
      <c r="CBZ1119" s="21"/>
      <c r="CCA1119" s="21"/>
      <c r="CCB1119" s="21"/>
      <c r="CCC1119" s="21"/>
      <c r="CCD1119" s="21"/>
      <c r="CCE1119" s="21"/>
      <c r="CCF1119" s="21"/>
      <c r="CCG1119" s="21"/>
      <c r="CCH1119" s="21"/>
      <c r="CCI1119" s="21"/>
      <c r="CCJ1119" s="21"/>
      <c r="CCK1119" s="21"/>
      <c r="CCL1119" s="21"/>
      <c r="CCM1119" s="21"/>
      <c r="CCN1119" s="21"/>
      <c r="CCO1119" s="21"/>
      <c r="CCP1119" s="21"/>
      <c r="CCQ1119" s="21"/>
      <c r="CCR1119" s="21"/>
      <c r="CCS1119" s="21"/>
      <c r="CCT1119" s="21"/>
      <c r="CCU1119" s="21"/>
      <c r="CCV1119" s="21"/>
      <c r="CCW1119" s="21"/>
      <c r="CCX1119" s="21"/>
      <c r="CCY1119" s="21"/>
      <c r="CCZ1119" s="21"/>
      <c r="CDA1119" s="21"/>
      <c r="CDB1119" s="21"/>
      <c r="CDC1119" s="21"/>
      <c r="CDD1119" s="21"/>
      <c r="CDE1119" s="21"/>
      <c r="CDF1119" s="21"/>
      <c r="CDG1119" s="21"/>
      <c r="CDH1119" s="21"/>
      <c r="CDI1119" s="21"/>
      <c r="CDJ1119" s="21"/>
      <c r="CDK1119" s="21"/>
      <c r="CDL1119" s="21"/>
      <c r="CDM1119" s="21"/>
      <c r="CDN1119" s="21"/>
      <c r="CDO1119" s="21"/>
      <c r="CDP1119" s="21"/>
      <c r="CDQ1119" s="21"/>
      <c r="CDR1119" s="21"/>
      <c r="CDS1119" s="21"/>
      <c r="CDT1119" s="21"/>
      <c r="CDU1119" s="21"/>
      <c r="CDV1119" s="21"/>
      <c r="CDW1119" s="21"/>
      <c r="CDX1119" s="21"/>
      <c r="CDY1119" s="21"/>
      <c r="CDZ1119" s="21"/>
      <c r="CEA1119" s="21"/>
      <c r="CEB1119" s="21"/>
      <c r="CEC1119" s="21"/>
      <c r="CED1119" s="21"/>
      <c r="CEE1119" s="21"/>
      <c r="CEF1119" s="21"/>
      <c r="CEG1119" s="21"/>
      <c r="CEH1119" s="21"/>
      <c r="CEI1119" s="21"/>
      <c r="CEJ1119" s="21"/>
      <c r="CEK1119" s="21"/>
      <c r="CEL1119" s="21"/>
      <c r="CEM1119" s="21"/>
      <c r="CEN1119" s="21"/>
      <c r="CEO1119" s="21"/>
      <c r="CEP1119" s="21"/>
      <c r="CEQ1119" s="21"/>
      <c r="CER1119" s="21"/>
      <c r="CES1119" s="21"/>
      <c r="CET1119" s="21"/>
      <c r="CEU1119" s="21"/>
      <c r="CEV1119" s="21"/>
      <c r="CEW1119" s="21"/>
      <c r="CEX1119" s="21"/>
      <c r="CEY1119" s="21"/>
      <c r="CEZ1119" s="21"/>
      <c r="CFA1119" s="21"/>
      <c r="CFB1119" s="21"/>
      <c r="CFC1119" s="21"/>
      <c r="CFD1119" s="21"/>
      <c r="CFE1119" s="21"/>
      <c r="CFF1119" s="21"/>
      <c r="CFG1119" s="21"/>
      <c r="CFH1119" s="21"/>
      <c r="CFI1119" s="21"/>
      <c r="CFJ1119" s="21"/>
      <c r="CFK1119" s="21"/>
      <c r="CFL1119" s="21"/>
      <c r="CFM1119" s="21"/>
      <c r="CFN1119" s="21"/>
      <c r="CFO1119" s="21"/>
      <c r="CFP1119" s="21"/>
      <c r="CFQ1119" s="21"/>
      <c r="CFR1119" s="21"/>
      <c r="CFS1119" s="21"/>
      <c r="CFT1119" s="21"/>
      <c r="CFU1119" s="21"/>
      <c r="CFV1119" s="21"/>
      <c r="CFW1119" s="21"/>
      <c r="CFX1119" s="21"/>
      <c r="CFY1119" s="21"/>
      <c r="CFZ1119" s="21"/>
      <c r="CGA1119" s="21"/>
      <c r="CGB1119" s="21"/>
      <c r="CGC1119" s="21"/>
      <c r="CGD1119" s="21"/>
      <c r="CGE1119" s="21"/>
      <c r="CGF1119" s="21"/>
      <c r="CGG1119" s="21"/>
      <c r="CGH1119" s="21"/>
      <c r="CGI1119" s="21"/>
      <c r="CGJ1119" s="21"/>
      <c r="CGK1119" s="21"/>
      <c r="CGL1119" s="21"/>
      <c r="CGM1119" s="21"/>
      <c r="CGN1119" s="21"/>
      <c r="CGO1119" s="21"/>
      <c r="CGP1119" s="21"/>
      <c r="CGQ1119" s="21"/>
      <c r="CGR1119" s="21"/>
      <c r="CGS1119" s="21"/>
      <c r="CGT1119" s="21"/>
      <c r="CGU1119" s="21"/>
      <c r="CGV1119" s="21"/>
      <c r="CGW1119" s="21"/>
      <c r="CGX1119" s="21"/>
      <c r="CGY1119" s="21"/>
      <c r="CGZ1119" s="21"/>
      <c r="CHA1119" s="21"/>
      <c r="CHB1119" s="21"/>
      <c r="CHC1119" s="21"/>
      <c r="CHD1119" s="21"/>
      <c r="CHE1119" s="21"/>
      <c r="CHF1119" s="21"/>
      <c r="CHG1119" s="21"/>
      <c r="CHH1119" s="21"/>
      <c r="CHI1119" s="21"/>
      <c r="CHJ1119" s="21"/>
      <c r="CHK1119" s="21"/>
      <c r="CHL1119" s="21"/>
      <c r="CHM1119" s="21"/>
      <c r="CHN1119" s="21"/>
      <c r="CHO1119" s="21"/>
      <c r="CHP1119" s="21"/>
      <c r="CHQ1119" s="21"/>
      <c r="CHR1119" s="21"/>
      <c r="CHS1119" s="21"/>
      <c r="CHT1119" s="21"/>
      <c r="CHU1119" s="21"/>
      <c r="CHV1119" s="21"/>
      <c r="CHW1119" s="21"/>
      <c r="CHX1119" s="21"/>
      <c r="CHY1119" s="21"/>
      <c r="CHZ1119" s="21"/>
      <c r="CIA1119" s="21"/>
      <c r="CIB1119" s="21"/>
      <c r="CIC1119" s="21"/>
      <c r="CID1119" s="21"/>
      <c r="CIE1119" s="21"/>
      <c r="CIF1119" s="21"/>
      <c r="CIG1119" s="21"/>
      <c r="CIH1119" s="21"/>
      <c r="CII1119" s="21"/>
      <c r="CIJ1119" s="21"/>
      <c r="CIK1119" s="21"/>
      <c r="CIL1119" s="21"/>
      <c r="CIM1119" s="21"/>
      <c r="CIN1119" s="21"/>
      <c r="CIO1119" s="21"/>
      <c r="CIP1119" s="21"/>
      <c r="CIQ1119" s="21"/>
      <c r="CIR1119" s="21"/>
      <c r="CIS1119" s="21"/>
      <c r="CIT1119" s="21"/>
      <c r="CIU1119" s="21"/>
      <c r="CIV1119" s="21"/>
      <c r="CIW1119" s="21"/>
      <c r="CIX1119" s="21"/>
      <c r="CIY1119" s="21"/>
      <c r="CIZ1119" s="21"/>
      <c r="CJA1119" s="21"/>
      <c r="CJB1119" s="21"/>
      <c r="CJC1119" s="21"/>
      <c r="CJD1119" s="21"/>
      <c r="CJE1119" s="21"/>
      <c r="CJF1119" s="21"/>
      <c r="CJG1119" s="21"/>
      <c r="CJH1119" s="21"/>
      <c r="CJI1119" s="21"/>
      <c r="CJJ1119" s="21"/>
      <c r="CJK1119" s="21"/>
      <c r="CJL1119" s="21"/>
      <c r="CJM1119" s="21"/>
      <c r="CJN1119" s="21"/>
      <c r="CJO1119" s="21"/>
      <c r="CJP1119" s="21"/>
      <c r="CJQ1119" s="21"/>
      <c r="CJR1119" s="21"/>
      <c r="CJS1119" s="21"/>
      <c r="CJT1119" s="21"/>
      <c r="CJU1119" s="21"/>
      <c r="CJV1119" s="21"/>
      <c r="CJW1119" s="21"/>
      <c r="CJX1119" s="21"/>
      <c r="CJY1119" s="21"/>
      <c r="CJZ1119" s="21"/>
      <c r="CKA1119" s="21"/>
      <c r="CKB1119" s="21"/>
      <c r="CKC1119" s="21"/>
      <c r="CKD1119" s="21"/>
      <c r="CKE1119" s="21"/>
      <c r="CKF1119" s="21"/>
      <c r="CKG1119" s="21"/>
      <c r="CKH1119" s="21"/>
      <c r="CKI1119" s="21"/>
      <c r="CKJ1119" s="21"/>
      <c r="CKK1119" s="21"/>
      <c r="CKL1119" s="21"/>
      <c r="CKM1119" s="21"/>
      <c r="CKN1119" s="21"/>
      <c r="CKO1119" s="21"/>
      <c r="CKP1119" s="21"/>
      <c r="CKQ1119" s="21"/>
      <c r="CKR1119" s="21"/>
      <c r="CKS1119" s="21"/>
      <c r="CKT1119" s="21"/>
      <c r="CKU1119" s="21"/>
      <c r="CKV1119" s="21"/>
      <c r="CKW1119" s="21"/>
      <c r="CKX1119" s="21"/>
      <c r="CKY1119" s="21"/>
      <c r="CKZ1119" s="21"/>
      <c r="CLA1119" s="21"/>
      <c r="CLB1119" s="21"/>
      <c r="CLC1119" s="21"/>
      <c r="CLD1119" s="21"/>
      <c r="CLE1119" s="21"/>
      <c r="CLF1119" s="21"/>
      <c r="CLG1119" s="21"/>
      <c r="CLH1119" s="21"/>
      <c r="CLI1119" s="21"/>
      <c r="CLJ1119" s="21"/>
      <c r="CLK1119" s="21"/>
      <c r="CLL1119" s="21"/>
      <c r="CLM1119" s="21"/>
      <c r="CLN1119" s="21"/>
      <c r="CLO1119" s="21"/>
      <c r="CLP1119" s="21"/>
      <c r="CLQ1119" s="21"/>
      <c r="CLR1119" s="21"/>
      <c r="CLS1119" s="21"/>
      <c r="CLT1119" s="21"/>
      <c r="CLU1119" s="21"/>
      <c r="CLV1119" s="21"/>
      <c r="CLW1119" s="21"/>
      <c r="CLX1119" s="21"/>
      <c r="CLY1119" s="21"/>
      <c r="CLZ1119" s="21"/>
      <c r="CMA1119" s="21"/>
      <c r="CMB1119" s="21"/>
      <c r="CMC1119" s="21"/>
      <c r="CMD1119" s="21"/>
      <c r="CME1119" s="21"/>
      <c r="CMF1119" s="21"/>
      <c r="CMG1119" s="21"/>
      <c r="CMH1119" s="21"/>
      <c r="CMI1119" s="21"/>
      <c r="CMJ1119" s="21"/>
      <c r="CMK1119" s="21"/>
      <c r="CML1119" s="21"/>
      <c r="CMM1119" s="21"/>
      <c r="CMN1119" s="21"/>
      <c r="CMO1119" s="21"/>
      <c r="CMP1119" s="21"/>
      <c r="CMQ1119" s="21"/>
      <c r="CMR1119" s="21"/>
      <c r="CMS1119" s="21"/>
      <c r="CMT1119" s="21"/>
      <c r="CMU1119" s="21"/>
      <c r="CMV1119" s="21"/>
      <c r="CMW1119" s="21"/>
      <c r="CMX1119" s="21"/>
      <c r="CMY1119" s="21"/>
      <c r="CMZ1119" s="21"/>
      <c r="CNA1119" s="21"/>
      <c r="CNB1119" s="21"/>
      <c r="CNC1119" s="21"/>
      <c r="CND1119" s="21"/>
      <c r="CNE1119" s="21"/>
      <c r="CNF1119" s="21"/>
      <c r="CNG1119" s="21"/>
      <c r="CNH1119" s="21"/>
      <c r="CNI1119" s="21"/>
      <c r="CNJ1119" s="21"/>
      <c r="CNK1119" s="21"/>
      <c r="CNL1119" s="21"/>
      <c r="CNM1119" s="21"/>
      <c r="CNN1119" s="21"/>
      <c r="CNO1119" s="21"/>
      <c r="CNP1119" s="21"/>
      <c r="CNQ1119" s="21"/>
      <c r="CNR1119" s="21"/>
      <c r="CNS1119" s="21"/>
      <c r="CNT1119" s="21"/>
      <c r="CNU1119" s="21"/>
      <c r="CNV1119" s="21"/>
      <c r="CNW1119" s="21"/>
      <c r="CNX1119" s="21"/>
      <c r="CNY1119" s="21"/>
      <c r="CNZ1119" s="21"/>
      <c r="COA1119" s="21"/>
      <c r="COB1119" s="21"/>
      <c r="COC1119" s="21"/>
      <c r="COD1119" s="21"/>
      <c r="COE1119" s="21"/>
      <c r="COF1119" s="21"/>
      <c r="COG1119" s="21"/>
      <c r="COH1119" s="21"/>
      <c r="COI1119" s="21"/>
      <c r="COJ1119" s="21"/>
      <c r="COK1119" s="21"/>
      <c r="COL1119" s="21"/>
      <c r="COM1119" s="21"/>
      <c r="CON1119" s="21"/>
      <c r="COO1119" s="21"/>
      <c r="COP1119" s="21"/>
      <c r="COQ1119" s="21"/>
      <c r="COR1119" s="21"/>
      <c r="COS1119" s="21"/>
      <c r="COT1119" s="21"/>
      <c r="COU1119" s="21"/>
      <c r="COV1119" s="21"/>
      <c r="COW1119" s="21"/>
      <c r="COX1119" s="21"/>
      <c r="COY1119" s="21"/>
      <c r="COZ1119" s="21"/>
      <c r="CPA1119" s="21"/>
      <c r="CPB1119" s="21"/>
      <c r="CPC1119" s="21"/>
      <c r="CPD1119" s="21"/>
      <c r="CPE1119" s="21"/>
      <c r="CPF1119" s="21"/>
      <c r="CPG1119" s="21"/>
      <c r="CPH1119" s="21"/>
      <c r="CPI1119" s="21"/>
      <c r="CPJ1119" s="21"/>
      <c r="CPK1119" s="21"/>
      <c r="CPL1119" s="21"/>
      <c r="CPM1119" s="21"/>
      <c r="CPN1119" s="21"/>
      <c r="CPO1119" s="21"/>
      <c r="CPP1119" s="21"/>
      <c r="CPQ1119" s="21"/>
      <c r="CPR1119" s="21"/>
      <c r="CPS1119" s="21"/>
      <c r="CPT1119" s="21"/>
      <c r="CPU1119" s="21"/>
      <c r="CPV1119" s="21"/>
      <c r="CPW1119" s="21"/>
      <c r="CPX1119" s="21"/>
      <c r="CPY1119" s="21"/>
      <c r="CPZ1119" s="21"/>
      <c r="CQA1119" s="21"/>
      <c r="CQB1119" s="21"/>
      <c r="CQC1119" s="21"/>
      <c r="CQD1119" s="21"/>
      <c r="CQE1119" s="21"/>
      <c r="CQF1119" s="21"/>
      <c r="CQG1119" s="21"/>
      <c r="CQH1119" s="21"/>
      <c r="CQI1119" s="21"/>
      <c r="CQJ1119" s="21"/>
      <c r="CQK1119" s="21"/>
      <c r="CQL1119" s="21"/>
      <c r="CQM1119" s="21"/>
      <c r="CQN1119" s="21"/>
      <c r="CQO1119" s="21"/>
      <c r="CQP1119" s="21"/>
      <c r="CQQ1119" s="21"/>
      <c r="CQR1119" s="21"/>
      <c r="CQS1119" s="21"/>
      <c r="CQT1119" s="21"/>
      <c r="CQU1119" s="21"/>
      <c r="CQV1119" s="21"/>
      <c r="CQW1119" s="21"/>
      <c r="CQX1119" s="21"/>
      <c r="CQY1119" s="21"/>
      <c r="CQZ1119" s="21"/>
      <c r="CRA1119" s="21"/>
      <c r="CRB1119" s="21"/>
      <c r="CRC1119" s="21"/>
      <c r="CRD1119" s="21"/>
      <c r="CRE1119" s="21"/>
      <c r="CRF1119" s="21"/>
      <c r="CRG1119" s="21"/>
      <c r="CRH1119" s="21"/>
      <c r="CRI1119" s="21"/>
      <c r="CRJ1119" s="21"/>
      <c r="CRK1119" s="21"/>
      <c r="CRL1119" s="21"/>
      <c r="CRM1119" s="21"/>
      <c r="CRN1119" s="21"/>
      <c r="CRO1119" s="21"/>
      <c r="CRP1119" s="21"/>
      <c r="CRQ1119" s="21"/>
      <c r="CRR1119" s="21"/>
      <c r="CRS1119" s="21"/>
      <c r="CRT1119" s="21"/>
      <c r="CRU1119" s="21"/>
      <c r="CRV1119" s="21"/>
      <c r="CRW1119" s="21"/>
      <c r="CRX1119" s="21"/>
      <c r="CRY1119" s="21"/>
      <c r="CRZ1119" s="21"/>
      <c r="CSA1119" s="21"/>
      <c r="CSB1119" s="21"/>
      <c r="CSC1119" s="21"/>
      <c r="CSD1119" s="21"/>
      <c r="CSE1119" s="21"/>
      <c r="CSF1119" s="21"/>
      <c r="CSG1119" s="21"/>
      <c r="CSH1119" s="21"/>
      <c r="CSI1119" s="21"/>
      <c r="CSJ1119" s="21"/>
      <c r="CSK1119" s="21"/>
      <c r="CSL1119" s="21"/>
      <c r="CSM1119" s="21"/>
      <c r="CSN1119" s="21"/>
      <c r="CSO1119" s="21"/>
      <c r="CSP1119" s="21"/>
      <c r="CSQ1119" s="21"/>
      <c r="CSR1119" s="21"/>
      <c r="CSS1119" s="21"/>
      <c r="CST1119" s="21"/>
      <c r="CSU1119" s="21"/>
      <c r="CSV1119" s="21"/>
      <c r="CSW1119" s="21"/>
      <c r="CSX1119" s="21"/>
      <c r="CSY1119" s="21"/>
      <c r="CSZ1119" s="21"/>
      <c r="CTA1119" s="21"/>
      <c r="CTB1119" s="21"/>
      <c r="CTC1119" s="21"/>
      <c r="CTD1119" s="21"/>
      <c r="CTE1119" s="21"/>
      <c r="CTF1119" s="21"/>
      <c r="CTG1119" s="21"/>
      <c r="CTH1119" s="21"/>
      <c r="CTI1119" s="21"/>
      <c r="CTJ1119" s="21"/>
      <c r="CTK1119" s="21"/>
      <c r="CTL1119" s="21"/>
      <c r="CTM1119" s="21"/>
      <c r="CTN1119" s="21"/>
      <c r="CTO1119" s="21"/>
      <c r="CTP1119" s="21"/>
      <c r="CTQ1119" s="21"/>
      <c r="CTR1119" s="21"/>
      <c r="CTS1119" s="21"/>
      <c r="CTT1119" s="21"/>
      <c r="CTU1119" s="21"/>
      <c r="CTV1119" s="21"/>
      <c r="CTW1119" s="21"/>
      <c r="CTX1119" s="21"/>
      <c r="CTY1119" s="21"/>
      <c r="CTZ1119" s="21"/>
      <c r="CUA1119" s="21"/>
      <c r="CUB1119" s="21"/>
      <c r="CUC1119" s="21"/>
      <c r="CUD1119" s="21"/>
      <c r="CUE1119" s="21"/>
      <c r="CUF1119" s="21"/>
      <c r="CUG1119" s="21"/>
      <c r="CUH1119" s="21"/>
      <c r="CUI1119" s="21"/>
      <c r="CUJ1119" s="21"/>
      <c r="CUK1119" s="21"/>
      <c r="CUL1119" s="21"/>
      <c r="CUM1119" s="21"/>
      <c r="CUN1119" s="21"/>
      <c r="CUO1119" s="21"/>
      <c r="CUP1119" s="21"/>
      <c r="CUQ1119" s="21"/>
      <c r="CUR1119" s="21"/>
      <c r="CUS1119" s="21"/>
      <c r="CUT1119" s="21"/>
      <c r="CUU1119" s="21"/>
      <c r="CUV1119" s="21"/>
      <c r="CUW1119" s="21"/>
      <c r="CUX1119" s="21"/>
      <c r="CUY1119" s="21"/>
      <c r="CUZ1119" s="21"/>
      <c r="CVA1119" s="21"/>
      <c r="CVB1119" s="21"/>
      <c r="CVC1119" s="21"/>
      <c r="CVD1119" s="21"/>
      <c r="CVE1119" s="21"/>
      <c r="CVF1119" s="21"/>
      <c r="CVG1119" s="21"/>
      <c r="CVH1119" s="21"/>
      <c r="CVI1119" s="21"/>
      <c r="CVJ1119" s="21"/>
      <c r="CVK1119" s="21"/>
      <c r="CVL1119" s="21"/>
      <c r="CVM1119" s="21"/>
      <c r="CVN1119" s="21"/>
      <c r="CVO1119" s="21"/>
      <c r="CVP1119" s="21"/>
      <c r="CVQ1119" s="21"/>
      <c r="CVR1119" s="21"/>
      <c r="CVS1119" s="21"/>
      <c r="CVT1119" s="21"/>
      <c r="CVU1119" s="21"/>
      <c r="CVV1119" s="21"/>
      <c r="CVW1119" s="21"/>
      <c r="CVX1119" s="21"/>
      <c r="CVY1119" s="21"/>
      <c r="CVZ1119" s="21"/>
      <c r="CWA1119" s="21"/>
      <c r="CWB1119" s="21"/>
      <c r="CWC1119" s="21"/>
      <c r="CWD1119" s="21"/>
      <c r="CWE1119" s="21"/>
      <c r="CWF1119" s="21"/>
      <c r="CWG1119" s="21"/>
      <c r="CWH1119" s="21"/>
      <c r="CWI1119" s="21"/>
      <c r="CWJ1119" s="21"/>
      <c r="CWK1119" s="21"/>
      <c r="CWL1119" s="21"/>
      <c r="CWM1119" s="21"/>
      <c r="CWN1119" s="21"/>
      <c r="CWO1119" s="21"/>
      <c r="CWP1119" s="21"/>
      <c r="CWQ1119" s="21"/>
      <c r="CWR1119" s="21"/>
      <c r="CWS1119" s="21"/>
      <c r="CWT1119" s="21"/>
      <c r="CWU1119" s="21"/>
      <c r="CWV1119" s="21"/>
      <c r="CWW1119" s="21"/>
      <c r="CWX1119" s="21"/>
      <c r="CWY1119" s="21"/>
      <c r="CWZ1119" s="21"/>
      <c r="CXA1119" s="21"/>
      <c r="CXB1119" s="21"/>
      <c r="CXC1119" s="21"/>
      <c r="CXD1119" s="21"/>
      <c r="CXE1119" s="21"/>
      <c r="CXF1119" s="21"/>
      <c r="CXG1119" s="21"/>
      <c r="CXH1119" s="21"/>
      <c r="CXI1119" s="21"/>
      <c r="CXJ1119" s="21"/>
      <c r="CXK1119" s="21"/>
      <c r="CXL1119" s="21"/>
      <c r="CXM1119" s="21"/>
      <c r="CXN1119" s="21"/>
      <c r="CXO1119" s="21"/>
      <c r="CXP1119" s="21"/>
      <c r="CXQ1119" s="21"/>
      <c r="CXR1119" s="21"/>
      <c r="CXS1119" s="21"/>
      <c r="CXT1119" s="21"/>
      <c r="CXU1119" s="21"/>
      <c r="CXV1119" s="21"/>
      <c r="CXW1119" s="21"/>
      <c r="CXX1119" s="21"/>
      <c r="CXY1119" s="21"/>
      <c r="CXZ1119" s="21"/>
      <c r="CYA1119" s="21"/>
      <c r="CYB1119" s="21"/>
      <c r="CYC1119" s="21"/>
      <c r="CYD1119" s="21"/>
      <c r="CYE1119" s="21"/>
      <c r="CYF1119" s="21"/>
      <c r="CYG1119" s="21"/>
      <c r="CYH1119" s="21"/>
      <c r="CYI1119" s="21"/>
      <c r="CYJ1119" s="21"/>
      <c r="CYK1119" s="21"/>
      <c r="CYL1119" s="21"/>
      <c r="CYM1119" s="21"/>
      <c r="CYN1119" s="21"/>
      <c r="CYO1119" s="21"/>
      <c r="CYP1119" s="21"/>
      <c r="CYQ1119" s="21"/>
      <c r="CYR1119" s="21"/>
      <c r="CYS1119" s="21"/>
      <c r="CYT1119" s="21"/>
      <c r="CYU1119" s="21"/>
      <c r="CYV1119" s="21"/>
      <c r="CYW1119" s="21"/>
      <c r="CYX1119" s="21"/>
      <c r="CYY1119" s="21"/>
      <c r="CYZ1119" s="21"/>
      <c r="CZA1119" s="21"/>
      <c r="CZB1119" s="21"/>
      <c r="CZC1119" s="21"/>
      <c r="CZD1119" s="21"/>
      <c r="CZE1119" s="21"/>
      <c r="CZF1119" s="21"/>
      <c r="CZG1119" s="21"/>
      <c r="CZH1119" s="21"/>
      <c r="CZI1119" s="21"/>
      <c r="CZJ1119" s="21"/>
      <c r="CZK1119" s="21"/>
      <c r="CZL1119" s="21"/>
      <c r="CZM1119" s="21"/>
      <c r="CZN1119" s="21"/>
      <c r="CZO1119" s="21"/>
      <c r="CZP1119" s="21"/>
      <c r="CZQ1119" s="21"/>
      <c r="CZR1119" s="21"/>
      <c r="CZS1119" s="21"/>
      <c r="CZT1119" s="21"/>
      <c r="CZU1119" s="21"/>
      <c r="CZV1119" s="21"/>
      <c r="CZW1119" s="21"/>
      <c r="CZX1119" s="21"/>
      <c r="CZY1119" s="21"/>
      <c r="CZZ1119" s="21"/>
      <c r="DAA1119" s="21"/>
      <c r="DAB1119" s="21"/>
      <c r="DAC1119" s="21"/>
      <c r="DAD1119" s="21"/>
      <c r="DAE1119" s="21"/>
      <c r="DAF1119" s="21"/>
      <c r="DAG1119" s="21"/>
      <c r="DAH1119" s="21"/>
      <c r="DAI1119" s="21"/>
      <c r="DAJ1119" s="21"/>
      <c r="DAK1119" s="21"/>
      <c r="DAL1119" s="21"/>
      <c r="DAM1119" s="21"/>
      <c r="DAN1119" s="21"/>
      <c r="DAO1119" s="21"/>
      <c r="DAP1119" s="21"/>
      <c r="DAQ1119" s="21"/>
      <c r="DAR1119" s="21"/>
      <c r="DAS1119" s="21"/>
      <c r="DAT1119" s="21"/>
      <c r="DAU1119" s="21"/>
      <c r="DAV1119" s="21"/>
      <c r="DAW1119" s="21"/>
      <c r="DAX1119" s="21"/>
      <c r="DAY1119" s="21"/>
      <c r="DAZ1119" s="21"/>
      <c r="DBA1119" s="21"/>
      <c r="DBB1119" s="21"/>
      <c r="DBC1119" s="21"/>
      <c r="DBD1119" s="21"/>
      <c r="DBE1119" s="21"/>
      <c r="DBF1119" s="21"/>
      <c r="DBG1119" s="21"/>
      <c r="DBH1119" s="21"/>
      <c r="DBI1119" s="21"/>
      <c r="DBJ1119" s="21"/>
      <c r="DBK1119" s="21"/>
      <c r="DBL1119" s="21"/>
      <c r="DBM1119" s="21"/>
      <c r="DBN1119" s="21"/>
      <c r="DBO1119" s="21"/>
      <c r="DBP1119" s="21"/>
      <c r="DBQ1119" s="21"/>
      <c r="DBR1119" s="21"/>
      <c r="DBS1119" s="21"/>
      <c r="DBT1119" s="21"/>
      <c r="DBU1119" s="21"/>
      <c r="DBV1119" s="21"/>
      <c r="DBW1119" s="21"/>
      <c r="DBX1119" s="21"/>
      <c r="DBY1119" s="21"/>
      <c r="DBZ1119" s="21"/>
      <c r="DCA1119" s="21"/>
      <c r="DCB1119" s="21"/>
      <c r="DCC1119" s="21"/>
      <c r="DCD1119" s="21"/>
      <c r="DCE1119" s="21"/>
      <c r="DCF1119" s="21"/>
      <c r="DCG1119" s="21"/>
      <c r="DCH1119" s="21"/>
      <c r="DCI1119" s="21"/>
      <c r="DCJ1119" s="21"/>
      <c r="DCK1119" s="21"/>
      <c r="DCL1119" s="21"/>
      <c r="DCM1119" s="21"/>
      <c r="DCN1119" s="21"/>
      <c r="DCO1119" s="21"/>
      <c r="DCP1119" s="21"/>
      <c r="DCQ1119" s="21"/>
      <c r="DCR1119" s="21"/>
      <c r="DCS1119" s="21"/>
      <c r="DCT1119" s="21"/>
      <c r="DCU1119" s="21"/>
      <c r="DCV1119" s="21"/>
      <c r="DCW1119" s="21"/>
      <c r="DCX1119" s="21"/>
      <c r="DCY1119" s="21"/>
      <c r="DCZ1119" s="21"/>
      <c r="DDA1119" s="21"/>
      <c r="DDB1119" s="21"/>
      <c r="DDC1119" s="21"/>
      <c r="DDD1119" s="21"/>
      <c r="DDE1119" s="21"/>
      <c r="DDF1119" s="21"/>
      <c r="DDG1119" s="21"/>
      <c r="DDH1119" s="21"/>
      <c r="DDI1119" s="21"/>
      <c r="DDJ1119" s="21"/>
      <c r="DDK1119" s="21"/>
      <c r="DDL1119" s="21"/>
      <c r="DDM1119" s="21"/>
      <c r="DDN1119" s="21"/>
      <c r="DDO1119" s="21"/>
      <c r="DDP1119" s="21"/>
      <c r="DDQ1119" s="21"/>
      <c r="DDR1119" s="21"/>
      <c r="DDS1119" s="21"/>
      <c r="DDT1119" s="21"/>
      <c r="DDU1119" s="21"/>
      <c r="DDV1119" s="21"/>
      <c r="DDW1119" s="21"/>
      <c r="DDX1119" s="21"/>
      <c r="DDY1119" s="21"/>
      <c r="DDZ1119" s="21"/>
      <c r="DEA1119" s="21"/>
      <c r="DEB1119" s="21"/>
      <c r="DEC1119" s="21"/>
      <c r="DED1119" s="21"/>
      <c r="DEE1119" s="21"/>
      <c r="DEF1119" s="21"/>
      <c r="DEG1119" s="21"/>
      <c r="DEH1119" s="21"/>
      <c r="DEI1119" s="21"/>
      <c r="DEJ1119" s="21"/>
      <c r="DEK1119" s="21"/>
      <c r="DEL1119" s="21"/>
      <c r="DEM1119" s="21"/>
      <c r="DEN1119" s="21"/>
      <c r="DEO1119" s="21"/>
      <c r="DEP1119" s="21"/>
      <c r="DEQ1119" s="21"/>
      <c r="DER1119" s="21"/>
      <c r="DES1119" s="21"/>
      <c r="DET1119" s="21"/>
      <c r="DEU1119" s="21"/>
      <c r="DEV1119" s="21"/>
      <c r="DEW1119" s="21"/>
      <c r="DEX1119" s="21"/>
      <c r="DEY1119" s="21"/>
      <c r="DEZ1119" s="21"/>
      <c r="DFA1119" s="21"/>
      <c r="DFB1119" s="21"/>
      <c r="DFC1119" s="21"/>
      <c r="DFD1119" s="21"/>
      <c r="DFE1119" s="21"/>
      <c r="DFF1119" s="21"/>
      <c r="DFG1119" s="21"/>
      <c r="DFH1119" s="21"/>
      <c r="DFI1119" s="21"/>
      <c r="DFJ1119" s="21"/>
      <c r="DFK1119" s="21"/>
      <c r="DFL1119" s="21"/>
      <c r="DFM1119" s="21"/>
      <c r="DFN1119" s="21"/>
      <c r="DFO1119" s="21"/>
      <c r="DFP1119" s="21"/>
      <c r="DFQ1119" s="21"/>
      <c r="DFR1119" s="21"/>
      <c r="DFS1119" s="21"/>
      <c r="DFT1119" s="21"/>
      <c r="DFU1119" s="21"/>
      <c r="DFV1119" s="21"/>
      <c r="DFW1119" s="21"/>
      <c r="DFX1119" s="21"/>
      <c r="DFY1119" s="21"/>
      <c r="DFZ1119" s="21"/>
      <c r="DGA1119" s="21"/>
      <c r="DGB1119" s="21"/>
      <c r="DGC1119" s="21"/>
      <c r="DGD1119" s="21"/>
      <c r="DGE1119" s="21"/>
      <c r="DGF1119" s="21"/>
      <c r="DGG1119" s="21"/>
      <c r="DGH1119" s="21"/>
      <c r="DGI1119" s="21"/>
      <c r="DGJ1119" s="21"/>
      <c r="DGK1119" s="21"/>
      <c r="DGL1119" s="21"/>
      <c r="DGM1119" s="21"/>
      <c r="DGN1119" s="21"/>
      <c r="DGO1119" s="21"/>
      <c r="DGP1119" s="21"/>
      <c r="DGQ1119" s="21"/>
      <c r="DGR1119" s="21"/>
      <c r="DGS1119" s="21"/>
      <c r="DGT1119" s="21"/>
      <c r="DGU1119" s="21"/>
      <c r="DGV1119" s="21"/>
      <c r="DGW1119" s="21"/>
      <c r="DGX1119" s="21"/>
      <c r="DGY1119" s="21"/>
      <c r="DGZ1119" s="21"/>
      <c r="DHA1119" s="21"/>
      <c r="DHB1119" s="21"/>
      <c r="DHC1119" s="21"/>
      <c r="DHD1119" s="21"/>
      <c r="DHE1119" s="21"/>
      <c r="DHF1119" s="21"/>
      <c r="DHG1119" s="21"/>
      <c r="DHH1119" s="21"/>
      <c r="DHI1119" s="21"/>
      <c r="DHJ1119" s="21"/>
      <c r="DHK1119" s="21"/>
      <c r="DHL1119" s="21"/>
      <c r="DHM1119" s="21"/>
      <c r="DHN1119" s="21"/>
      <c r="DHO1119" s="21"/>
      <c r="DHP1119" s="21"/>
      <c r="DHQ1119" s="21"/>
      <c r="DHR1119" s="21"/>
      <c r="DHS1119" s="21"/>
      <c r="DHT1119" s="21"/>
      <c r="DHU1119" s="21"/>
      <c r="DHV1119" s="21"/>
      <c r="DHW1119" s="21"/>
      <c r="DHX1119" s="21"/>
      <c r="DHY1119" s="21"/>
      <c r="DHZ1119" s="21"/>
      <c r="DIA1119" s="21"/>
      <c r="DIB1119" s="21"/>
      <c r="DIC1119" s="21"/>
      <c r="DID1119" s="21"/>
      <c r="DIE1119" s="21"/>
      <c r="DIF1119" s="21"/>
      <c r="DIG1119" s="21"/>
      <c r="DIH1119" s="21"/>
      <c r="DII1119" s="21"/>
      <c r="DIJ1119" s="21"/>
      <c r="DIK1119" s="21"/>
      <c r="DIL1119" s="21"/>
      <c r="DIM1119" s="21"/>
      <c r="DIN1119" s="21"/>
      <c r="DIO1119" s="21"/>
      <c r="DIP1119" s="21"/>
      <c r="DIQ1119" s="21"/>
      <c r="DIR1119" s="21"/>
      <c r="DIS1119" s="21"/>
      <c r="DIT1119" s="21"/>
      <c r="DIU1119" s="21"/>
      <c r="DIV1119" s="21"/>
      <c r="DIW1119" s="21"/>
      <c r="DIX1119" s="21"/>
      <c r="DIY1119" s="21"/>
      <c r="DIZ1119" s="21"/>
      <c r="DJA1119" s="21"/>
      <c r="DJB1119" s="21"/>
      <c r="DJC1119" s="21"/>
      <c r="DJD1119" s="21"/>
      <c r="DJE1119" s="21"/>
      <c r="DJF1119" s="21"/>
      <c r="DJG1119" s="21"/>
      <c r="DJH1119" s="21"/>
      <c r="DJI1119" s="21"/>
      <c r="DJJ1119" s="21"/>
      <c r="DJK1119" s="21"/>
      <c r="DJL1119" s="21"/>
      <c r="DJM1119" s="21"/>
      <c r="DJN1119" s="21"/>
      <c r="DJO1119" s="21"/>
      <c r="DJP1119" s="21"/>
      <c r="DJQ1119" s="21"/>
      <c r="DJR1119" s="21"/>
      <c r="DJS1119" s="21"/>
      <c r="DJT1119" s="21"/>
      <c r="DJU1119" s="21"/>
      <c r="DJV1119" s="21"/>
      <c r="DJW1119" s="21"/>
      <c r="DJX1119" s="21"/>
      <c r="DJY1119" s="21"/>
      <c r="DJZ1119" s="21"/>
      <c r="DKA1119" s="21"/>
      <c r="DKB1119" s="21"/>
      <c r="DKC1119" s="21"/>
      <c r="DKD1119" s="21"/>
      <c r="DKE1119" s="21"/>
      <c r="DKF1119" s="21"/>
      <c r="DKG1119" s="21"/>
      <c r="DKH1119" s="21"/>
      <c r="DKI1119" s="21"/>
      <c r="DKJ1119" s="21"/>
      <c r="DKK1119" s="21"/>
      <c r="DKL1119" s="21"/>
      <c r="DKM1119" s="21"/>
      <c r="DKN1119" s="21"/>
      <c r="DKO1119" s="21"/>
      <c r="DKP1119" s="21"/>
      <c r="DKQ1119" s="21"/>
      <c r="DKR1119" s="21"/>
      <c r="DKS1119" s="21"/>
      <c r="DKT1119" s="21"/>
      <c r="DKU1119" s="21"/>
      <c r="DKV1119" s="21"/>
      <c r="DKW1119" s="21"/>
      <c r="DKX1119" s="21"/>
      <c r="DKY1119" s="21"/>
      <c r="DKZ1119" s="21"/>
      <c r="DLA1119" s="21"/>
      <c r="DLB1119" s="21"/>
      <c r="DLC1119" s="21"/>
      <c r="DLD1119" s="21"/>
      <c r="DLE1119" s="21"/>
      <c r="DLF1119" s="21"/>
      <c r="DLG1119" s="21"/>
      <c r="DLH1119" s="21"/>
      <c r="DLI1119" s="21"/>
      <c r="DLJ1119" s="21"/>
      <c r="DLK1119" s="21"/>
      <c r="DLL1119" s="21"/>
      <c r="DLM1119" s="21"/>
      <c r="DLN1119" s="21"/>
      <c r="DLO1119" s="21"/>
      <c r="DLP1119" s="21"/>
      <c r="DLQ1119" s="21"/>
      <c r="DLR1119" s="21"/>
      <c r="DLS1119" s="21"/>
      <c r="DLT1119" s="21"/>
      <c r="DLU1119" s="21"/>
      <c r="DLV1119" s="21"/>
      <c r="DLW1119" s="21"/>
      <c r="DLX1119" s="21"/>
      <c r="DLY1119" s="21"/>
      <c r="DLZ1119" s="21"/>
      <c r="DMA1119" s="21"/>
      <c r="DMB1119" s="21"/>
      <c r="DMC1119" s="21"/>
      <c r="DMD1119" s="21"/>
      <c r="DME1119" s="21"/>
      <c r="DMF1119" s="21"/>
      <c r="DMG1119" s="21"/>
      <c r="DMH1119" s="21"/>
      <c r="DMI1119" s="21"/>
      <c r="DMJ1119" s="21"/>
      <c r="DMK1119" s="21"/>
      <c r="DML1119" s="21"/>
      <c r="DMM1119" s="21"/>
      <c r="DMN1119" s="21"/>
      <c r="DMO1119" s="21"/>
      <c r="DMP1119" s="21"/>
      <c r="DMQ1119" s="21"/>
      <c r="DMR1119" s="21"/>
      <c r="DMS1119" s="21"/>
      <c r="DMT1119" s="21"/>
      <c r="DMU1119" s="21"/>
      <c r="DMV1119" s="21"/>
      <c r="DMW1119" s="21"/>
      <c r="DMX1119" s="21"/>
      <c r="DMY1119" s="21"/>
      <c r="DMZ1119" s="21"/>
      <c r="DNA1119" s="21"/>
      <c r="DNB1119" s="21"/>
      <c r="DNC1119" s="21"/>
      <c r="DND1119" s="21"/>
      <c r="DNE1119" s="21"/>
      <c r="DNF1119" s="21"/>
      <c r="DNG1119" s="21"/>
      <c r="DNH1119" s="21"/>
      <c r="DNI1119" s="21"/>
      <c r="DNJ1119" s="21"/>
      <c r="DNK1119" s="21"/>
      <c r="DNL1119" s="21"/>
      <c r="DNM1119" s="21"/>
      <c r="DNN1119" s="21"/>
      <c r="DNO1119" s="21"/>
      <c r="DNP1119" s="21"/>
      <c r="DNQ1119" s="21"/>
      <c r="DNR1119" s="21"/>
      <c r="DNS1119" s="21"/>
      <c r="DNT1119" s="21"/>
      <c r="DNU1119" s="21"/>
      <c r="DNV1119" s="21"/>
      <c r="DNW1119" s="21"/>
      <c r="DNX1119" s="21"/>
      <c r="DNY1119" s="21"/>
      <c r="DNZ1119" s="21"/>
      <c r="DOA1119" s="21"/>
      <c r="DOB1119" s="21"/>
      <c r="DOC1119" s="21"/>
      <c r="DOD1119" s="21"/>
      <c r="DOE1119" s="21"/>
      <c r="DOF1119" s="21"/>
      <c r="DOG1119" s="21"/>
      <c r="DOH1119" s="21"/>
      <c r="DOI1119" s="21"/>
      <c r="DOJ1119" s="21"/>
      <c r="DOK1119" s="21"/>
      <c r="DOL1119" s="21"/>
      <c r="DOM1119" s="21"/>
      <c r="DON1119" s="21"/>
      <c r="DOO1119" s="21"/>
      <c r="DOP1119" s="21"/>
      <c r="DOQ1119" s="21"/>
      <c r="DOR1119" s="21"/>
      <c r="DOS1119" s="21"/>
      <c r="DOT1119" s="21"/>
      <c r="DOU1119" s="21"/>
      <c r="DOV1119" s="21"/>
      <c r="DOW1119" s="21"/>
      <c r="DOX1119" s="21"/>
      <c r="DOY1119" s="21"/>
      <c r="DOZ1119" s="21"/>
      <c r="DPA1119" s="21"/>
      <c r="DPB1119" s="21"/>
      <c r="DPC1119" s="21"/>
      <c r="DPD1119" s="21"/>
      <c r="DPE1119" s="21"/>
      <c r="DPF1119" s="21"/>
      <c r="DPG1119" s="21"/>
      <c r="DPH1119" s="21"/>
      <c r="DPI1119" s="21"/>
      <c r="DPJ1119" s="21"/>
      <c r="DPK1119" s="21"/>
      <c r="DPL1119" s="21"/>
      <c r="DPM1119" s="21"/>
      <c r="DPN1119" s="21"/>
      <c r="DPO1119" s="21"/>
      <c r="DPP1119" s="21"/>
      <c r="DPQ1119" s="21"/>
      <c r="DPR1119" s="21"/>
      <c r="DPS1119" s="21"/>
      <c r="DPT1119" s="21"/>
      <c r="DPU1119" s="21"/>
      <c r="DPV1119" s="21"/>
      <c r="DPW1119" s="21"/>
      <c r="DPX1119" s="21"/>
      <c r="DPY1119" s="21"/>
      <c r="DPZ1119" s="21"/>
      <c r="DQA1119" s="21"/>
      <c r="DQB1119" s="21"/>
      <c r="DQC1119" s="21"/>
      <c r="DQD1119" s="21"/>
      <c r="DQE1119" s="21"/>
      <c r="DQF1119" s="21"/>
      <c r="DQG1119" s="21"/>
      <c r="DQH1119" s="21"/>
      <c r="DQI1119" s="21"/>
      <c r="DQJ1119" s="21"/>
      <c r="DQK1119" s="21"/>
      <c r="DQL1119" s="21"/>
      <c r="DQM1119" s="21"/>
      <c r="DQN1119" s="21"/>
      <c r="DQO1119" s="21"/>
      <c r="DQP1119" s="21"/>
      <c r="DQQ1119" s="21"/>
      <c r="DQR1119" s="21"/>
      <c r="DQS1119" s="21"/>
      <c r="DQT1119" s="21"/>
      <c r="DQU1119" s="21"/>
      <c r="DQV1119" s="21"/>
      <c r="DQW1119" s="21"/>
      <c r="DQX1119" s="21"/>
      <c r="DQY1119" s="21"/>
      <c r="DQZ1119" s="21"/>
      <c r="DRA1119" s="21"/>
      <c r="DRB1119" s="21"/>
      <c r="DRC1119" s="21"/>
      <c r="DRD1119" s="21"/>
      <c r="DRE1119" s="21"/>
      <c r="DRF1119" s="21"/>
      <c r="DRG1119" s="21"/>
      <c r="DRH1119" s="21"/>
      <c r="DRI1119" s="21"/>
      <c r="DRJ1119" s="21"/>
      <c r="DRK1119" s="21"/>
      <c r="DRL1119" s="21"/>
      <c r="DRM1119" s="21"/>
      <c r="DRN1119" s="21"/>
      <c r="DRO1119" s="21"/>
      <c r="DRP1119" s="21"/>
      <c r="DRQ1119" s="21"/>
      <c r="DRR1119" s="21"/>
      <c r="DRS1119" s="21"/>
      <c r="DRT1119" s="21"/>
      <c r="DRU1119" s="21"/>
      <c r="DRV1119" s="21"/>
      <c r="DRW1119" s="21"/>
      <c r="DRX1119" s="21"/>
      <c r="DRY1119" s="21"/>
      <c r="DRZ1119" s="21"/>
      <c r="DSA1119" s="21"/>
      <c r="DSB1119" s="21"/>
      <c r="DSC1119" s="21"/>
      <c r="DSD1119" s="21"/>
      <c r="DSE1119" s="21"/>
      <c r="DSF1119" s="21"/>
      <c r="DSG1119" s="21"/>
      <c r="DSH1119" s="21"/>
      <c r="DSI1119" s="21"/>
      <c r="DSJ1119" s="21"/>
      <c r="DSK1119" s="21"/>
      <c r="DSL1119" s="21"/>
      <c r="DSM1119" s="21"/>
      <c r="DSN1119" s="21"/>
      <c r="DSO1119" s="21"/>
      <c r="DSP1119" s="21"/>
      <c r="DSQ1119" s="21"/>
      <c r="DSR1119" s="21"/>
      <c r="DSS1119" s="21"/>
      <c r="DST1119" s="21"/>
      <c r="DSU1119" s="21"/>
      <c r="DSV1119" s="21"/>
      <c r="DSW1119" s="21"/>
      <c r="DSX1119" s="21"/>
      <c r="DSY1119" s="21"/>
      <c r="DSZ1119" s="21"/>
      <c r="DTA1119" s="21"/>
      <c r="DTB1119" s="21"/>
      <c r="DTC1119" s="21"/>
      <c r="DTD1119" s="21"/>
      <c r="DTE1119" s="21"/>
      <c r="DTF1119" s="21"/>
      <c r="DTG1119" s="21"/>
      <c r="DTH1119" s="21"/>
      <c r="DTI1119" s="21"/>
      <c r="DTJ1119" s="21"/>
      <c r="DTK1119" s="21"/>
      <c r="DTL1119" s="21"/>
      <c r="DTM1119" s="21"/>
      <c r="DTN1119" s="21"/>
      <c r="DTO1119" s="21"/>
      <c r="DTP1119" s="21"/>
      <c r="DTQ1119" s="21"/>
      <c r="DTR1119" s="21"/>
      <c r="DTS1119" s="21"/>
      <c r="DTT1119" s="21"/>
      <c r="DTU1119" s="21"/>
      <c r="DTV1119" s="21"/>
      <c r="DTW1119" s="21"/>
      <c r="DTX1119" s="21"/>
      <c r="DTY1119" s="21"/>
      <c r="DTZ1119" s="21"/>
      <c r="DUA1119" s="21"/>
      <c r="DUB1119" s="21"/>
      <c r="DUC1119" s="21"/>
      <c r="DUD1119" s="21"/>
      <c r="DUE1119" s="21"/>
      <c r="DUF1119" s="21"/>
      <c r="DUG1119" s="21"/>
      <c r="DUH1119" s="21"/>
      <c r="DUI1119" s="21"/>
      <c r="DUJ1119" s="21"/>
      <c r="DUK1119" s="21"/>
      <c r="DUL1119" s="21"/>
      <c r="DUM1119" s="21"/>
      <c r="DUN1119" s="21"/>
      <c r="DUO1119" s="21"/>
      <c r="DUP1119" s="21"/>
      <c r="DUQ1119" s="21"/>
      <c r="DUR1119" s="21"/>
      <c r="DUS1119" s="21"/>
      <c r="DUT1119" s="21"/>
      <c r="DUU1119" s="21"/>
      <c r="DUV1119" s="21"/>
      <c r="DUW1119" s="21"/>
      <c r="DUX1119" s="21"/>
      <c r="DUY1119" s="21"/>
      <c r="DUZ1119" s="21"/>
      <c r="DVA1119" s="21"/>
      <c r="DVB1119" s="21"/>
      <c r="DVC1119" s="21"/>
      <c r="DVD1119" s="21"/>
      <c r="DVE1119" s="21"/>
      <c r="DVF1119" s="21"/>
      <c r="DVG1119" s="21"/>
      <c r="DVH1119" s="21"/>
      <c r="DVI1119" s="21"/>
      <c r="DVJ1119" s="21"/>
      <c r="DVK1119" s="21"/>
      <c r="DVL1119" s="21"/>
      <c r="DVM1119" s="21"/>
      <c r="DVN1119" s="21"/>
      <c r="DVO1119" s="21"/>
      <c r="DVP1119" s="21"/>
      <c r="DVQ1119" s="21"/>
      <c r="DVR1119" s="21"/>
      <c r="DVS1119" s="21"/>
      <c r="DVT1119" s="21"/>
      <c r="DVU1119" s="21"/>
      <c r="DVV1119" s="21"/>
      <c r="DVW1119" s="21"/>
      <c r="DVX1119" s="21"/>
      <c r="DVY1119" s="21"/>
      <c r="DVZ1119" s="21"/>
      <c r="DWA1119" s="21"/>
      <c r="DWB1119" s="21"/>
      <c r="DWC1119" s="21"/>
      <c r="DWD1119" s="21"/>
      <c r="DWE1119" s="21"/>
      <c r="DWF1119" s="21"/>
      <c r="DWG1119" s="21"/>
      <c r="DWH1119" s="21"/>
      <c r="DWI1119" s="21"/>
      <c r="DWJ1119" s="21"/>
      <c r="DWK1119" s="21"/>
      <c r="DWL1119" s="21"/>
      <c r="DWM1119" s="21"/>
      <c r="DWN1119" s="21"/>
      <c r="DWO1119" s="21"/>
      <c r="DWP1119" s="21"/>
      <c r="DWQ1119" s="21"/>
      <c r="DWR1119" s="21"/>
      <c r="DWS1119" s="21"/>
      <c r="DWT1119" s="21"/>
      <c r="DWU1119" s="21"/>
      <c r="DWV1119" s="21"/>
      <c r="DWW1119" s="21"/>
      <c r="DWX1119" s="21"/>
      <c r="DWY1119" s="21"/>
      <c r="DWZ1119" s="21"/>
      <c r="DXA1119" s="21"/>
      <c r="DXB1119" s="21"/>
      <c r="DXC1119" s="21"/>
      <c r="DXD1119" s="21"/>
      <c r="DXE1119" s="21"/>
      <c r="DXF1119" s="21"/>
      <c r="DXG1119" s="21"/>
      <c r="DXH1119" s="21"/>
      <c r="DXI1119" s="21"/>
      <c r="DXJ1119" s="21"/>
      <c r="DXK1119" s="21"/>
      <c r="DXL1119" s="21"/>
      <c r="DXM1119" s="21"/>
      <c r="DXN1119" s="21"/>
      <c r="DXO1119" s="21"/>
      <c r="DXP1119" s="21"/>
      <c r="DXQ1119" s="21"/>
      <c r="DXR1119" s="21"/>
      <c r="DXS1119" s="21"/>
      <c r="DXT1119" s="21"/>
      <c r="DXU1119" s="21"/>
      <c r="DXV1119" s="21"/>
      <c r="DXW1119" s="21"/>
      <c r="DXX1119" s="21"/>
      <c r="DXY1119" s="21"/>
      <c r="DXZ1119" s="21"/>
      <c r="DYA1119" s="21"/>
      <c r="DYB1119" s="21"/>
      <c r="DYC1119" s="21"/>
      <c r="DYD1119" s="21"/>
      <c r="DYE1119" s="21"/>
      <c r="DYF1119" s="21"/>
      <c r="DYG1119" s="21"/>
      <c r="DYH1119" s="21"/>
      <c r="DYI1119" s="21"/>
      <c r="DYJ1119" s="21"/>
      <c r="DYK1119" s="21"/>
      <c r="DYL1119" s="21"/>
      <c r="DYM1119" s="21"/>
      <c r="DYN1119" s="21"/>
      <c r="DYO1119" s="21"/>
      <c r="DYP1119" s="21"/>
      <c r="DYQ1119" s="21"/>
      <c r="DYR1119" s="21"/>
      <c r="DYS1119" s="21"/>
      <c r="DYT1119" s="21"/>
      <c r="DYU1119" s="21"/>
      <c r="DYV1119" s="21"/>
      <c r="DYW1119" s="21"/>
      <c r="DYX1119" s="21"/>
      <c r="DYY1119" s="21"/>
      <c r="DYZ1119" s="21"/>
      <c r="DZA1119" s="21"/>
      <c r="DZB1119" s="21"/>
      <c r="DZC1119" s="21"/>
      <c r="DZD1119" s="21"/>
      <c r="DZE1119" s="21"/>
      <c r="DZF1119" s="21"/>
      <c r="DZG1119" s="21"/>
      <c r="DZH1119" s="21"/>
      <c r="DZI1119" s="21"/>
      <c r="DZJ1119" s="21"/>
      <c r="DZK1119" s="21"/>
      <c r="DZL1119" s="21"/>
      <c r="DZM1119" s="21"/>
      <c r="DZN1119" s="21"/>
      <c r="DZO1119" s="21"/>
      <c r="DZP1119" s="21"/>
      <c r="DZQ1119" s="21"/>
      <c r="DZR1119" s="21"/>
      <c r="DZS1119" s="21"/>
      <c r="DZT1119" s="21"/>
      <c r="DZU1119" s="21"/>
      <c r="DZV1119" s="21"/>
      <c r="DZW1119" s="21"/>
      <c r="DZX1119" s="21"/>
      <c r="DZY1119" s="21"/>
      <c r="DZZ1119" s="21"/>
      <c r="EAA1119" s="21"/>
      <c r="EAB1119" s="21"/>
      <c r="EAC1119" s="21"/>
      <c r="EAD1119" s="21"/>
      <c r="EAE1119" s="21"/>
      <c r="EAF1119" s="21"/>
      <c r="EAG1119" s="21"/>
      <c r="EAH1119" s="21"/>
      <c r="EAI1119" s="21"/>
      <c r="EAJ1119" s="21"/>
      <c r="EAK1119" s="21"/>
      <c r="EAL1119" s="21"/>
      <c r="EAM1119" s="21"/>
      <c r="EAN1119" s="21"/>
      <c r="EAO1119" s="21"/>
      <c r="EAP1119" s="21"/>
      <c r="EAQ1119" s="21"/>
      <c r="EAR1119" s="21"/>
      <c r="EAS1119" s="21"/>
      <c r="EAT1119" s="21"/>
      <c r="EAU1119" s="21"/>
      <c r="EAV1119" s="21"/>
      <c r="EAW1119" s="21"/>
      <c r="EAX1119" s="21"/>
      <c r="EAY1119" s="21"/>
      <c r="EAZ1119" s="21"/>
      <c r="EBA1119" s="21"/>
      <c r="EBB1119" s="21"/>
      <c r="EBC1119" s="21"/>
      <c r="EBD1119" s="21"/>
      <c r="EBE1119" s="21"/>
      <c r="EBF1119" s="21"/>
      <c r="EBG1119" s="21"/>
      <c r="EBH1119" s="21"/>
      <c r="EBI1119" s="21"/>
      <c r="EBJ1119" s="21"/>
      <c r="EBK1119" s="21"/>
      <c r="EBL1119" s="21"/>
      <c r="EBM1119" s="21"/>
      <c r="EBN1119" s="21"/>
      <c r="EBO1119" s="21"/>
      <c r="EBP1119" s="21"/>
      <c r="EBQ1119" s="21"/>
      <c r="EBR1119" s="21"/>
      <c r="EBS1119" s="21"/>
      <c r="EBT1119" s="21"/>
      <c r="EBU1119" s="21"/>
      <c r="EBV1119" s="21"/>
      <c r="EBW1119" s="21"/>
      <c r="EBX1119" s="21"/>
      <c r="EBY1119" s="21"/>
      <c r="EBZ1119" s="21"/>
      <c r="ECA1119" s="21"/>
      <c r="ECB1119" s="21"/>
      <c r="ECC1119" s="21"/>
      <c r="ECD1119" s="21"/>
      <c r="ECE1119" s="21"/>
      <c r="ECF1119" s="21"/>
      <c r="ECG1119" s="21"/>
      <c r="ECH1119" s="21"/>
      <c r="ECI1119" s="21"/>
      <c r="ECJ1119" s="21"/>
      <c r="ECK1119" s="21"/>
      <c r="ECL1119" s="21"/>
      <c r="ECM1119" s="21"/>
      <c r="ECN1119" s="21"/>
      <c r="ECO1119" s="21"/>
      <c r="ECP1119" s="21"/>
      <c r="ECQ1119" s="21"/>
      <c r="ECR1119" s="21"/>
      <c r="ECS1119" s="21"/>
      <c r="ECT1119" s="21"/>
      <c r="ECU1119" s="21"/>
      <c r="ECV1119" s="21"/>
      <c r="ECW1119" s="21"/>
      <c r="ECX1119" s="21"/>
      <c r="ECY1119" s="21"/>
      <c r="ECZ1119" s="21"/>
      <c r="EDA1119" s="21"/>
      <c r="EDB1119" s="21"/>
      <c r="EDC1119" s="21"/>
      <c r="EDD1119" s="21"/>
      <c r="EDE1119" s="21"/>
      <c r="EDF1119" s="21"/>
      <c r="EDG1119" s="21"/>
      <c r="EDH1119" s="21"/>
      <c r="EDI1119" s="21"/>
      <c r="EDJ1119" s="21"/>
      <c r="EDK1119" s="21"/>
      <c r="EDL1119" s="21"/>
      <c r="EDM1119" s="21"/>
      <c r="EDN1119" s="21"/>
      <c r="EDO1119" s="21"/>
      <c r="EDP1119" s="21"/>
      <c r="EDQ1119" s="21"/>
      <c r="EDR1119" s="21"/>
      <c r="EDS1119" s="21"/>
      <c r="EDT1119" s="21"/>
      <c r="EDU1119" s="21"/>
      <c r="EDV1119" s="21"/>
      <c r="EDW1119" s="21"/>
      <c r="EDX1119" s="21"/>
      <c r="EDY1119" s="21"/>
      <c r="EDZ1119" s="21"/>
      <c r="EEA1119" s="21"/>
      <c r="EEB1119" s="21"/>
      <c r="EEC1119" s="21"/>
      <c r="EED1119" s="21"/>
      <c r="EEE1119" s="21"/>
      <c r="EEF1119" s="21"/>
      <c r="EEG1119" s="21"/>
      <c r="EEH1119" s="21"/>
      <c r="EEI1119" s="21"/>
      <c r="EEJ1119" s="21"/>
      <c r="EEK1119" s="21"/>
      <c r="EEL1119" s="21"/>
      <c r="EEM1119" s="21"/>
      <c r="EEN1119" s="21"/>
      <c r="EEO1119" s="21"/>
      <c r="EEP1119" s="21"/>
      <c r="EEQ1119" s="21"/>
      <c r="EER1119" s="21"/>
      <c r="EES1119" s="21"/>
      <c r="EET1119" s="21"/>
      <c r="EEU1119" s="21"/>
      <c r="EEV1119" s="21"/>
      <c r="EEW1119" s="21"/>
      <c r="EEX1119" s="21"/>
      <c r="EEY1119" s="21"/>
      <c r="EEZ1119" s="21"/>
      <c r="EFA1119" s="21"/>
      <c r="EFB1119" s="21"/>
      <c r="EFC1119" s="21"/>
      <c r="EFD1119" s="21"/>
      <c r="EFE1119" s="21"/>
      <c r="EFF1119" s="21"/>
      <c r="EFG1119" s="21"/>
      <c r="EFH1119" s="21"/>
      <c r="EFI1119" s="21"/>
      <c r="EFJ1119" s="21"/>
      <c r="EFK1119" s="21"/>
      <c r="EFL1119" s="21"/>
      <c r="EFM1119" s="21"/>
      <c r="EFN1119" s="21"/>
      <c r="EFO1119" s="21"/>
      <c r="EFP1119" s="21"/>
      <c r="EFQ1119" s="21"/>
      <c r="EFR1119" s="21"/>
      <c r="EFS1119" s="21"/>
      <c r="EFT1119" s="21"/>
      <c r="EFU1119" s="21"/>
      <c r="EFV1119" s="21"/>
      <c r="EFW1119" s="21"/>
      <c r="EFX1119" s="21"/>
      <c r="EFY1119" s="21"/>
      <c r="EFZ1119" s="21"/>
      <c r="EGA1119" s="21"/>
      <c r="EGB1119" s="21"/>
      <c r="EGC1119" s="21"/>
      <c r="EGD1119" s="21"/>
      <c r="EGE1119" s="21"/>
      <c r="EGF1119" s="21"/>
      <c r="EGG1119" s="21"/>
      <c r="EGH1119" s="21"/>
      <c r="EGI1119" s="21"/>
      <c r="EGJ1119" s="21"/>
      <c r="EGK1119" s="21"/>
      <c r="EGL1119" s="21"/>
      <c r="EGM1119" s="21"/>
      <c r="EGN1119" s="21"/>
      <c r="EGO1119" s="21"/>
      <c r="EGP1119" s="21"/>
      <c r="EGQ1119" s="21"/>
      <c r="EGR1119" s="21"/>
      <c r="EGS1119" s="21"/>
      <c r="EGT1119" s="21"/>
      <c r="EGU1119" s="21"/>
      <c r="EGV1119" s="21"/>
      <c r="EGW1119" s="21"/>
      <c r="EGX1119" s="21"/>
      <c r="EGY1119" s="21"/>
      <c r="EGZ1119" s="21"/>
      <c r="EHA1119" s="21"/>
      <c r="EHB1119" s="21"/>
      <c r="EHC1119" s="21"/>
      <c r="EHD1119" s="21"/>
      <c r="EHE1119" s="21"/>
      <c r="EHF1119" s="21"/>
      <c r="EHG1119" s="21"/>
      <c r="EHH1119" s="21"/>
      <c r="EHI1119" s="21"/>
      <c r="EHJ1119" s="21"/>
      <c r="EHK1119" s="21"/>
      <c r="EHL1119" s="21"/>
      <c r="EHM1119" s="21"/>
      <c r="EHN1119" s="21"/>
      <c r="EHO1119" s="21"/>
      <c r="EHP1119" s="21"/>
      <c r="EHQ1119" s="21"/>
      <c r="EHR1119" s="21"/>
      <c r="EHS1119" s="21"/>
      <c r="EHT1119" s="21"/>
      <c r="EHU1119" s="21"/>
      <c r="EHV1119" s="21"/>
      <c r="EHW1119" s="21"/>
      <c r="EHX1119" s="21"/>
      <c r="EHY1119" s="21"/>
      <c r="EHZ1119" s="21"/>
      <c r="EIA1119" s="21"/>
      <c r="EIB1119" s="21"/>
      <c r="EIC1119" s="21"/>
      <c r="EID1119" s="21"/>
      <c r="EIE1119" s="21"/>
      <c r="EIF1119" s="21"/>
      <c r="EIG1119" s="21"/>
      <c r="EIH1119" s="21"/>
      <c r="EII1119" s="21"/>
      <c r="EIJ1119" s="21"/>
      <c r="EIK1119" s="21"/>
      <c r="EIL1119" s="21"/>
      <c r="EIM1119" s="21"/>
      <c r="EIN1119" s="21"/>
      <c r="EIO1119" s="21"/>
      <c r="EIP1119" s="21"/>
      <c r="EIQ1119" s="21"/>
      <c r="EIR1119" s="21"/>
      <c r="EIS1119" s="21"/>
      <c r="EIT1119" s="21"/>
      <c r="EIU1119" s="21"/>
      <c r="EIV1119" s="21"/>
      <c r="EIW1119" s="21"/>
      <c r="EIX1119" s="21"/>
      <c r="EIY1119" s="21"/>
      <c r="EIZ1119" s="21"/>
      <c r="EJA1119" s="21"/>
      <c r="EJB1119" s="21"/>
      <c r="EJC1119" s="21"/>
      <c r="EJD1119" s="21"/>
      <c r="EJE1119" s="21"/>
      <c r="EJF1119" s="21"/>
      <c r="EJG1119" s="21"/>
      <c r="EJH1119" s="21"/>
      <c r="EJI1119" s="21"/>
      <c r="EJJ1119" s="21"/>
      <c r="EJK1119" s="21"/>
      <c r="EJL1119" s="21"/>
      <c r="EJM1119" s="21"/>
      <c r="EJN1119" s="21"/>
      <c r="EJO1119" s="21"/>
      <c r="EJP1119" s="21"/>
      <c r="EJQ1119" s="21"/>
      <c r="EJR1119" s="21"/>
      <c r="EJS1119" s="21"/>
      <c r="EJT1119" s="21"/>
      <c r="EJU1119" s="21"/>
      <c r="EJV1119" s="21"/>
      <c r="EJW1119" s="21"/>
      <c r="EJX1119" s="21"/>
      <c r="EJY1119" s="21"/>
      <c r="EJZ1119" s="21"/>
      <c r="EKA1119" s="21"/>
      <c r="EKB1119" s="21"/>
      <c r="EKC1119" s="21"/>
      <c r="EKD1119" s="21"/>
      <c r="EKE1119" s="21"/>
      <c r="EKF1119" s="21"/>
      <c r="EKG1119" s="21"/>
      <c r="EKH1119" s="21"/>
      <c r="EKI1119" s="21"/>
      <c r="EKJ1119" s="21"/>
      <c r="EKK1119" s="21"/>
      <c r="EKL1119" s="21"/>
      <c r="EKM1119" s="21"/>
      <c r="EKN1119" s="21"/>
      <c r="EKO1119" s="21"/>
      <c r="EKP1119" s="21"/>
      <c r="EKQ1119" s="21"/>
      <c r="EKR1119" s="21"/>
      <c r="EKS1119" s="21"/>
      <c r="EKT1119" s="21"/>
      <c r="EKU1119" s="21"/>
      <c r="EKV1119" s="21"/>
      <c r="EKW1119" s="21"/>
      <c r="EKX1119" s="21"/>
      <c r="EKY1119" s="21"/>
      <c r="EKZ1119" s="21"/>
      <c r="ELA1119" s="21"/>
      <c r="ELB1119" s="21"/>
      <c r="ELC1119" s="21"/>
      <c r="ELD1119" s="21"/>
      <c r="ELE1119" s="21"/>
      <c r="ELF1119" s="21"/>
      <c r="ELG1119" s="21"/>
      <c r="ELH1119" s="21"/>
      <c r="ELI1119" s="21"/>
      <c r="ELJ1119" s="21"/>
      <c r="ELK1119" s="21"/>
      <c r="ELL1119" s="21"/>
      <c r="ELM1119" s="21"/>
      <c r="ELN1119" s="21"/>
      <c r="ELO1119" s="21"/>
      <c r="ELP1119" s="21"/>
      <c r="ELQ1119" s="21"/>
      <c r="ELR1119" s="21"/>
      <c r="ELS1119" s="21"/>
      <c r="ELT1119" s="21"/>
      <c r="ELU1119" s="21"/>
      <c r="ELV1119" s="21"/>
      <c r="ELW1119" s="21"/>
      <c r="ELX1119" s="21"/>
      <c r="ELY1119" s="21"/>
      <c r="ELZ1119" s="21"/>
      <c r="EMA1119" s="21"/>
      <c r="EMB1119" s="21"/>
      <c r="EMC1119" s="21"/>
      <c r="EMD1119" s="21"/>
      <c r="EME1119" s="21"/>
      <c r="EMF1119" s="21"/>
      <c r="EMG1119" s="21"/>
      <c r="EMH1119" s="21"/>
      <c r="EMI1119" s="21"/>
      <c r="EMJ1119" s="21"/>
      <c r="EMK1119" s="21"/>
      <c r="EML1119" s="21"/>
      <c r="EMM1119" s="21"/>
      <c r="EMN1119" s="21"/>
      <c r="EMO1119" s="21"/>
      <c r="EMP1119" s="21"/>
      <c r="EMQ1119" s="21"/>
      <c r="EMR1119" s="21"/>
      <c r="EMS1119" s="21"/>
      <c r="EMT1119" s="21"/>
      <c r="EMU1119" s="21"/>
      <c r="EMV1119" s="21"/>
      <c r="EMW1119" s="21"/>
      <c r="EMX1119" s="21"/>
      <c r="EMY1119" s="21"/>
      <c r="EMZ1119" s="21"/>
      <c r="ENA1119" s="21"/>
      <c r="ENB1119" s="21"/>
      <c r="ENC1119" s="21"/>
      <c r="END1119" s="21"/>
      <c r="ENE1119" s="21"/>
      <c r="ENF1119" s="21"/>
      <c r="ENG1119" s="21"/>
      <c r="ENH1119" s="21"/>
      <c r="ENI1119" s="21"/>
      <c r="ENJ1119" s="21"/>
      <c r="ENK1119" s="21"/>
      <c r="ENL1119" s="21"/>
      <c r="ENM1119" s="21"/>
      <c r="ENN1119" s="21"/>
      <c r="ENO1119" s="21"/>
      <c r="ENP1119" s="21"/>
      <c r="ENQ1119" s="21"/>
      <c r="ENR1119" s="21"/>
      <c r="ENS1119" s="21"/>
      <c r="ENT1119" s="21"/>
      <c r="ENU1119" s="21"/>
      <c r="ENV1119" s="21"/>
      <c r="ENW1119" s="21"/>
      <c r="ENX1119" s="21"/>
      <c r="ENY1119" s="21"/>
      <c r="ENZ1119" s="21"/>
      <c r="EOA1119" s="21"/>
      <c r="EOB1119" s="21"/>
      <c r="EOC1119" s="21"/>
      <c r="EOD1119" s="21"/>
      <c r="EOE1119" s="21"/>
      <c r="EOF1119" s="21"/>
      <c r="EOG1119" s="21"/>
      <c r="EOH1119" s="21"/>
      <c r="EOI1119" s="21"/>
      <c r="EOJ1119" s="21"/>
      <c r="EOK1119" s="21"/>
      <c r="EOL1119" s="21"/>
      <c r="EOM1119" s="21"/>
      <c r="EON1119" s="21"/>
      <c r="EOO1119" s="21"/>
      <c r="EOP1119" s="21"/>
      <c r="EOQ1119" s="21"/>
      <c r="EOR1119" s="21"/>
      <c r="EOS1119" s="21"/>
      <c r="EOT1119" s="21"/>
      <c r="EOU1119" s="21"/>
      <c r="EOV1119" s="21"/>
      <c r="EOW1119" s="21"/>
      <c r="EOX1119" s="21"/>
      <c r="EOY1119" s="21"/>
      <c r="EOZ1119" s="21"/>
      <c r="EPA1119" s="21"/>
      <c r="EPB1119" s="21"/>
      <c r="EPC1119" s="21"/>
      <c r="EPD1119" s="21"/>
      <c r="EPE1119" s="21"/>
      <c r="EPF1119" s="21"/>
      <c r="EPG1119" s="21"/>
      <c r="EPH1119" s="21"/>
      <c r="EPI1119" s="21"/>
      <c r="EPJ1119" s="21"/>
      <c r="EPK1119" s="21"/>
      <c r="EPL1119" s="21"/>
      <c r="EPM1119" s="21"/>
      <c r="EPN1119" s="21"/>
      <c r="EPO1119" s="21"/>
      <c r="EPP1119" s="21"/>
      <c r="EPQ1119" s="21"/>
      <c r="EPR1119" s="21"/>
      <c r="EPS1119" s="21"/>
      <c r="EPT1119" s="21"/>
      <c r="EPU1119" s="21"/>
      <c r="EPV1119" s="21"/>
      <c r="EPW1119" s="21"/>
      <c r="EPX1119" s="21"/>
      <c r="EPY1119" s="21"/>
      <c r="EPZ1119" s="21"/>
      <c r="EQA1119" s="21"/>
      <c r="EQB1119" s="21"/>
      <c r="EQC1119" s="21"/>
      <c r="EQD1119" s="21"/>
      <c r="EQE1119" s="21"/>
      <c r="EQF1119" s="21"/>
      <c r="EQG1119" s="21"/>
      <c r="EQH1119" s="21"/>
      <c r="EQI1119" s="21"/>
      <c r="EQJ1119" s="21"/>
      <c r="EQK1119" s="21"/>
      <c r="EQL1119" s="21"/>
      <c r="EQM1119" s="21"/>
      <c r="EQN1119" s="21"/>
      <c r="EQO1119" s="21"/>
      <c r="EQP1119" s="21"/>
      <c r="EQQ1119" s="21"/>
      <c r="EQR1119" s="21"/>
      <c r="EQS1119" s="21"/>
      <c r="EQT1119" s="21"/>
      <c r="EQU1119" s="21"/>
      <c r="EQV1119" s="21"/>
      <c r="EQW1119" s="21"/>
      <c r="EQX1119" s="21"/>
      <c r="EQY1119" s="21"/>
      <c r="EQZ1119" s="21"/>
      <c r="ERA1119" s="21"/>
      <c r="ERB1119" s="21"/>
      <c r="ERC1119" s="21"/>
      <c r="ERD1119" s="21"/>
      <c r="ERE1119" s="21"/>
      <c r="ERF1119" s="21"/>
      <c r="ERG1119" s="21"/>
      <c r="ERH1119" s="21"/>
      <c r="ERI1119" s="21"/>
      <c r="ERJ1119" s="21"/>
      <c r="ERK1119" s="21"/>
      <c r="ERL1119" s="21"/>
      <c r="ERM1119" s="21"/>
      <c r="ERN1119" s="21"/>
      <c r="ERO1119" s="21"/>
      <c r="ERP1119" s="21"/>
      <c r="ERQ1119" s="21"/>
      <c r="ERR1119" s="21"/>
      <c r="ERS1119" s="21"/>
      <c r="ERT1119" s="21"/>
      <c r="ERU1119" s="21"/>
      <c r="ERV1119" s="21"/>
      <c r="ERW1119" s="21"/>
      <c r="ERX1119" s="21"/>
      <c r="ERY1119" s="21"/>
      <c r="ERZ1119" s="21"/>
      <c r="ESA1119" s="21"/>
      <c r="ESB1119" s="21"/>
      <c r="ESC1119" s="21"/>
      <c r="ESD1119" s="21"/>
      <c r="ESE1119" s="21"/>
      <c r="ESF1119" s="21"/>
      <c r="ESG1119" s="21"/>
      <c r="ESH1119" s="21"/>
      <c r="ESI1119" s="21"/>
      <c r="ESJ1119" s="21"/>
      <c r="ESK1119" s="21"/>
      <c r="ESL1119" s="21"/>
      <c r="ESM1119" s="21"/>
      <c r="ESN1119" s="21"/>
      <c r="ESO1119" s="21"/>
      <c r="ESP1119" s="21"/>
      <c r="ESQ1119" s="21"/>
      <c r="ESR1119" s="21"/>
      <c r="ESS1119" s="21"/>
      <c r="EST1119" s="21"/>
      <c r="ESU1119" s="21"/>
      <c r="ESV1119" s="21"/>
      <c r="ESW1119" s="21"/>
      <c r="ESX1119" s="21"/>
      <c r="ESY1119" s="21"/>
      <c r="ESZ1119" s="21"/>
      <c r="ETA1119" s="21"/>
      <c r="ETB1119" s="21"/>
      <c r="ETC1119" s="21"/>
      <c r="ETD1119" s="21"/>
      <c r="ETE1119" s="21"/>
      <c r="ETF1119" s="21"/>
      <c r="ETG1119" s="21"/>
      <c r="ETH1119" s="21"/>
      <c r="ETI1119" s="21"/>
      <c r="ETJ1119" s="21"/>
      <c r="ETK1119" s="21"/>
      <c r="ETL1119" s="21"/>
      <c r="ETM1119" s="21"/>
      <c r="ETN1119" s="21"/>
      <c r="ETO1119" s="21"/>
      <c r="ETP1119" s="21"/>
      <c r="ETQ1119" s="21"/>
      <c r="ETR1119" s="21"/>
      <c r="ETS1119" s="21"/>
      <c r="ETT1119" s="21"/>
      <c r="ETU1119" s="21"/>
      <c r="ETV1119" s="21"/>
      <c r="ETW1119" s="21"/>
      <c r="ETX1119" s="21"/>
      <c r="ETY1119" s="21"/>
      <c r="ETZ1119" s="21"/>
      <c r="EUA1119" s="21"/>
      <c r="EUB1119" s="21"/>
      <c r="EUC1119" s="21"/>
      <c r="EUD1119" s="21"/>
      <c r="EUE1119" s="21"/>
      <c r="EUF1119" s="21"/>
      <c r="EUG1119" s="21"/>
      <c r="EUH1119" s="21"/>
      <c r="EUI1119" s="21"/>
      <c r="EUJ1119" s="21"/>
      <c r="EUK1119" s="21"/>
      <c r="EUL1119" s="21"/>
      <c r="EUM1119" s="21"/>
      <c r="EUN1119" s="21"/>
      <c r="EUO1119" s="21"/>
      <c r="EUP1119" s="21"/>
      <c r="EUQ1119" s="21"/>
      <c r="EUR1119" s="21"/>
      <c r="EUS1119" s="21"/>
      <c r="EUT1119" s="21"/>
      <c r="EUU1119" s="21"/>
      <c r="EUV1119" s="21"/>
      <c r="EUW1119" s="21"/>
      <c r="EUX1119" s="21"/>
      <c r="EUY1119" s="21"/>
      <c r="EUZ1119" s="21"/>
      <c r="EVA1119" s="21"/>
      <c r="EVB1119" s="21"/>
      <c r="EVC1119" s="21"/>
      <c r="EVD1119" s="21"/>
      <c r="EVE1119" s="21"/>
      <c r="EVF1119" s="21"/>
      <c r="EVG1119" s="21"/>
      <c r="EVH1119" s="21"/>
      <c r="EVI1119" s="21"/>
      <c r="EVJ1119" s="21"/>
      <c r="EVK1119" s="21"/>
      <c r="EVL1119" s="21"/>
      <c r="EVM1119" s="21"/>
      <c r="EVN1119" s="21"/>
      <c r="EVO1119" s="21"/>
      <c r="EVP1119" s="21"/>
      <c r="EVQ1119" s="21"/>
      <c r="EVR1119" s="21"/>
      <c r="EVS1119" s="21"/>
      <c r="EVT1119" s="21"/>
      <c r="EVU1119" s="21"/>
      <c r="EVV1119" s="21"/>
      <c r="EVW1119" s="21"/>
      <c r="EVX1119" s="21"/>
      <c r="EVY1119" s="21"/>
      <c r="EVZ1119" s="21"/>
      <c r="EWA1119" s="21"/>
      <c r="EWB1119" s="21"/>
      <c r="EWC1119" s="21"/>
      <c r="EWD1119" s="21"/>
      <c r="EWE1119" s="21"/>
      <c r="EWF1119" s="21"/>
      <c r="EWG1119" s="21"/>
      <c r="EWH1119" s="21"/>
      <c r="EWI1119" s="21"/>
      <c r="EWJ1119" s="21"/>
      <c r="EWK1119" s="21"/>
      <c r="EWL1119" s="21"/>
      <c r="EWM1119" s="21"/>
      <c r="EWN1119" s="21"/>
      <c r="EWO1119" s="21"/>
      <c r="EWP1119" s="21"/>
      <c r="EWQ1119" s="21"/>
      <c r="EWR1119" s="21"/>
      <c r="EWS1119" s="21"/>
      <c r="EWT1119" s="21"/>
      <c r="EWU1119" s="21"/>
      <c r="EWV1119" s="21"/>
      <c r="EWW1119" s="21"/>
      <c r="EWX1119" s="21"/>
      <c r="EWY1119" s="21"/>
      <c r="EWZ1119" s="21"/>
      <c r="EXA1119" s="21"/>
      <c r="EXB1119" s="21"/>
      <c r="EXC1119" s="21"/>
      <c r="EXD1119" s="21"/>
      <c r="EXE1119" s="21"/>
      <c r="EXF1119" s="21"/>
      <c r="EXG1119" s="21"/>
      <c r="EXH1119" s="21"/>
      <c r="EXI1119" s="21"/>
      <c r="EXJ1119" s="21"/>
      <c r="EXK1119" s="21"/>
      <c r="EXL1119" s="21"/>
      <c r="EXM1119" s="21"/>
      <c r="EXN1119" s="21"/>
      <c r="EXO1119" s="21"/>
      <c r="EXP1119" s="21"/>
      <c r="EXQ1119" s="21"/>
      <c r="EXR1119" s="21"/>
      <c r="EXS1119" s="21"/>
      <c r="EXT1119" s="21"/>
      <c r="EXU1119" s="21"/>
      <c r="EXV1119" s="21"/>
      <c r="EXW1119" s="21"/>
      <c r="EXX1119" s="21"/>
      <c r="EXY1119" s="21"/>
      <c r="EXZ1119" s="21"/>
      <c r="EYA1119" s="21"/>
      <c r="EYB1119" s="21"/>
      <c r="EYC1119" s="21"/>
      <c r="EYD1119" s="21"/>
      <c r="EYE1119" s="21"/>
      <c r="EYF1119" s="21"/>
      <c r="EYG1119" s="21"/>
      <c r="EYH1119" s="21"/>
      <c r="EYI1119" s="21"/>
      <c r="EYJ1119" s="21"/>
      <c r="EYK1119" s="21"/>
      <c r="EYL1119" s="21"/>
      <c r="EYM1119" s="21"/>
      <c r="EYN1119" s="21"/>
      <c r="EYO1119" s="21"/>
      <c r="EYP1119" s="21"/>
      <c r="EYQ1119" s="21"/>
      <c r="EYR1119" s="21"/>
      <c r="EYS1119" s="21"/>
      <c r="EYT1119" s="21"/>
      <c r="EYU1119" s="21"/>
      <c r="EYV1119" s="21"/>
      <c r="EYW1119" s="21"/>
      <c r="EYX1119" s="21"/>
      <c r="EYY1119" s="21"/>
      <c r="EYZ1119" s="21"/>
      <c r="EZA1119" s="21"/>
      <c r="EZB1119" s="21"/>
      <c r="EZC1119" s="21"/>
      <c r="EZD1119" s="21"/>
      <c r="EZE1119" s="21"/>
      <c r="EZF1119" s="21"/>
      <c r="EZG1119" s="21"/>
      <c r="EZH1119" s="21"/>
      <c r="EZI1119" s="21"/>
      <c r="EZJ1119" s="21"/>
      <c r="EZK1119" s="21"/>
      <c r="EZL1119" s="21"/>
      <c r="EZM1119" s="21"/>
      <c r="EZN1119" s="21"/>
      <c r="EZO1119" s="21"/>
      <c r="EZP1119" s="21"/>
      <c r="EZQ1119" s="21"/>
      <c r="EZR1119" s="21"/>
      <c r="EZS1119" s="21"/>
      <c r="EZT1119" s="21"/>
      <c r="EZU1119" s="21"/>
      <c r="EZV1119" s="21"/>
      <c r="EZW1119" s="21"/>
      <c r="EZX1119" s="21"/>
      <c r="EZY1119" s="21"/>
      <c r="EZZ1119" s="21"/>
      <c r="FAA1119" s="21"/>
      <c r="FAB1119" s="21"/>
      <c r="FAC1119" s="21"/>
      <c r="FAD1119" s="21"/>
      <c r="FAE1119" s="21"/>
      <c r="FAF1119" s="21"/>
      <c r="FAG1119" s="21"/>
      <c r="FAH1119" s="21"/>
      <c r="FAI1119" s="21"/>
      <c r="FAJ1119" s="21"/>
      <c r="FAK1119" s="21"/>
      <c r="FAL1119" s="21"/>
      <c r="FAM1119" s="21"/>
      <c r="FAN1119" s="21"/>
      <c r="FAO1119" s="21"/>
      <c r="FAP1119" s="21"/>
      <c r="FAQ1119" s="21"/>
      <c r="FAR1119" s="21"/>
      <c r="FAS1119" s="21"/>
      <c r="FAT1119" s="21"/>
      <c r="FAU1119" s="21"/>
      <c r="FAV1119" s="21"/>
      <c r="FAW1119" s="21"/>
      <c r="FAX1119" s="21"/>
      <c r="FAY1119" s="21"/>
      <c r="FAZ1119" s="21"/>
      <c r="FBA1119" s="21"/>
      <c r="FBB1119" s="21"/>
      <c r="FBC1119" s="21"/>
      <c r="FBD1119" s="21"/>
      <c r="FBE1119" s="21"/>
      <c r="FBF1119" s="21"/>
      <c r="FBG1119" s="21"/>
      <c r="FBH1119" s="21"/>
      <c r="FBI1119" s="21"/>
      <c r="FBJ1119" s="21"/>
      <c r="FBK1119" s="21"/>
      <c r="FBL1119" s="21"/>
      <c r="FBM1119" s="21"/>
      <c r="FBN1119" s="21"/>
      <c r="FBO1119" s="21"/>
      <c r="FBP1119" s="21"/>
      <c r="FBQ1119" s="21"/>
      <c r="FBR1119" s="21"/>
      <c r="FBS1119" s="21"/>
      <c r="FBT1119" s="21"/>
      <c r="FBU1119" s="21"/>
      <c r="FBV1119" s="21"/>
      <c r="FBW1119" s="21"/>
      <c r="FBX1119" s="21"/>
      <c r="FBY1119" s="21"/>
      <c r="FBZ1119" s="21"/>
      <c r="FCA1119" s="21"/>
      <c r="FCB1119" s="21"/>
      <c r="FCC1119" s="21"/>
      <c r="FCD1119" s="21"/>
      <c r="FCE1119" s="21"/>
      <c r="FCF1119" s="21"/>
      <c r="FCG1119" s="21"/>
      <c r="FCH1119" s="21"/>
      <c r="FCI1119" s="21"/>
      <c r="FCJ1119" s="21"/>
      <c r="FCK1119" s="21"/>
      <c r="FCL1119" s="21"/>
      <c r="FCM1119" s="21"/>
      <c r="FCN1119" s="21"/>
      <c r="FCO1119" s="21"/>
      <c r="FCP1119" s="21"/>
      <c r="FCQ1119" s="21"/>
      <c r="FCR1119" s="21"/>
      <c r="FCS1119" s="21"/>
      <c r="FCT1119" s="21"/>
      <c r="FCU1119" s="21"/>
      <c r="FCV1119" s="21"/>
      <c r="FCW1119" s="21"/>
      <c r="FCX1119" s="21"/>
      <c r="FCY1119" s="21"/>
      <c r="FCZ1119" s="21"/>
      <c r="FDA1119" s="21"/>
      <c r="FDB1119" s="21"/>
      <c r="FDC1119" s="21"/>
      <c r="FDD1119" s="21"/>
      <c r="FDE1119" s="21"/>
      <c r="FDF1119" s="21"/>
      <c r="FDG1119" s="21"/>
      <c r="FDH1119" s="21"/>
      <c r="FDI1119" s="21"/>
      <c r="FDJ1119" s="21"/>
      <c r="FDK1119" s="21"/>
      <c r="FDL1119" s="21"/>
      <c r="FDM1119" s="21"/>
      <c r="FDN1119" s="21"/>
      <c r="FDO1119" s="21"/>
      <c r="FDP1119" s="21"/>
      <c r="FDQ1119" s="21"/>
      <c r="FDR1119" s="21"/>
      <c r="FDS1119" s="21"/>
      <c r="FDT1119" s="21"/>
      <c r="FDU1119" s="21"/>
      <c r="FDV1119" s="21"/>
      <c r="FDW1119" s="21"/>
      <c r="FDX1119" s="21"/>
      <c r="FDY1119" s="21"/>
      <c r="FDZ1119" s="21"/>
      <c r="FEA1119" s="21"/>
      <c r="FEB1119" s="21"/>
      <c r="FEC1119" s="21"/>
      <c r="FED1119" s="21"/>
      <c r="FEE1119" s="21"/>
      <c r="FEF1119" s="21"/>
      <c r="FEG1119" s="21"/>
      <c r="FEH1119" s="21"/>
      <c r="FEI1119" s="21"/>
      <c r="FEJ1119" s="21"/>
      <c r="FEK1119" s="21"/>
      <c r="FEL1119" s="21"/>
      <c r="FEM1119" s="21"/>
      <c r="FEN1119" s="21"/>
      <c r="FEO1119" s="21"/>
      <c r="FEP1119" s="21"/>
      <c r="FEQ1119" s="21"/>
      <c r="FER1119" s="21"/>
      <c r="FES1119" s="21"/>
      <c r="FET1119" s="21"/>
      <c r="FEU1119" s="21"/>
      <c r="FEV1119" s="21"/>
      <c r="FEW1119" s="21"/>
      <c r="FEX1119" s="21"/>
      <c r="FEY1119" s="21"/>
      <c r="FEZ1119" s="21"/>
      <c r="FFA1119" s="21"/>
      <c r="FFB1119" s="21"/>
      <c r="FFC1119" s="21"/>
      <c r="FFD1119" s="21"/>
      <c r="FFE1119" s="21"/>
      <c r="FFF1119" s="21"/>
      <c r="FFG1119" s="21"/>
      <c r="FFH1119" s="21"/>
      <c r="FFI1119" s="21"/>
      <c r="FFJ1119" s="21"/>
      <c r="FFK1119" s="21"/>
      <c r="FFL1119" s="21"/>
      <c r="FFM1119" s="21"/>
      <c r="FFN1119" s="21"/>
      <c r="FFO1119" s="21"/>
      <c r="FFP1119" s="21"/>
      <c r="FFQ1119" s="21"/>
      <c r="FFR1119" s="21"/>
      <c r="FFS1119" s="21"/>
      <c r="FFT1119" s="21"/>
      <c r="FFU1119" s="21"/>
      <c r="FFV1119" s="21"/>
      <c r="FFW1119" s="21"/>
      <c r="FFX1119" s="21"/>
      <c r="FFY1119" s="21"/>
      <c r="FFZ1119" s="21"/>
      <c r="FGA1119" s="21"/>
      <c r="FGB1119" s="21"/>
      <c r="FGC1119" s="21"/>
      <c r="FGD1119" s="21"/>
      <c r="FGE1119" s="21"/>
      <c r="FGF1119" s="21"/>
      <c r="FGG1119" s="21"/>
      <c r="FGH1119" s="21"/>
      <c r="FGI1119" s="21"/>
      <c r="FGJ1119" s="21"/>
      <c r="FGK1119" s="21"/>
      <c r="FGL1119" s="21"/>
      <c r="FGM1119" s="21"/>
      <c r="FGN1119" s="21"/>
      <c r="FGO1119" s="21"/>
      <c r="FGP1119" s="21"/>
      <c r="FGQ1119" s="21"/>
      <c r="FGR1119" s="21"/>
      <c r="FGS1119" s="21"/>
      <c r="FGT1119" s="21"/>
      <c r="FGU1119" s="21"/>
      <c r="FGV1119" s="21"/>
      <c r="FGW1119" s="21"/>
      <c r="FGX1119" s="21"/>
      <c r="FGY1119" s="21"/>
      <c r="FGZ1119" s="21"/>
      <c r="FHA1119" s="21"/>
      <c r="FHB1119" s="21"/>
      <c r="FHC1119" s="21"/>
      <c r="FHD1119" s="21"/>
      <c r="FHE1119" s="21"/>
      <c r="FHF1119" s="21"/>
      <c r="FHG1119" s="21"/>
      <c r="FHH1119" s="21"/>
      <c r="FHI1119" s="21"/>
      <c r="FHJ1119" s="21"/>
      <c r="FHK1119" s="21"/>
      <c r="FHL1119" s="21"/>
      <c r="FHM1119" s="21"/>
      <c r="FHN1119" s="21"/>
      <c r="FHO1119" s="21"/>
      <c r="FHP1119" s="21"/>
      <c r="FHQ1119" s="21"/>
      <c r="FHR1119" s="21"/>
      <c r="FHS1119" s="21"/>
      <c r="FHT1119" s="21"/>
      <c r="FHU1119" s="21"/>
      <c r="FHV1119" s="21"/>
      <c r="FHW1119" s="21"/>
      <c r="FHX1119" s="21"/>
      <c r="FHY1119" s="21"/>
      <c r="FHZ1119" s="21"/>
      <c r="FIA1119" s="21"/>
      <c r="FIB1119" s="21"/>
      <c r="FIC1119" s="21"/>
      <c r="FID1119" s="21"/>
      <c r="FIE1119" s="21"/>
      <c r="FIF1119" s="21"/>
      <c r="FIG1119" s="21"/>
      <c r="FIH1119" s="21"/>
      <c r="FII1119" s="21"/>
      <c r="FIJ1119" s="21"/>
      <c r="FIK1119" s="21"/>
      <c r="FIL1119" s="21"/>
      <c r="FIM1119" s="21"/>
      <c r="FIN1119" s="21"/>
      <c r="FIO1119" s="21"/>
      <c r="FIP1119" s="21"/>
      <c r="FIQ1119" s="21"/>
      <c r="FIR1119" s="21"/>
      <c r="FIS1119" s="21"/>
      <c r="FIT1119" s="21"/>
      <c r="FIU1119" s="21"/>
      <c r="FIV1119" s="21"/>
      <c r="FIW1119" s="21"/>
      <c r="FIX1119" s="21"/>
      <c r="FIY1119" s="21"/>
      <c r="FIZ1119" s="21"/>
      <c r="FJA1119" s="21"/>
      <c r="FJB1119" s="21"/>
      <c r="FJC1119" s="21"/>
      <c r="FJD1119" s="21"/>
      <c r="FJE1119" s="21"/>
      <c r="FJF1119" s="21"/>
      <c r="FJG1119" s="21"/>
      <c r="FJH1119" s="21"/>
      <c r="FJI1119" s="21"/>
      <c r="FJJ1119" s="21"/>
      <c r="FJK1119" s="21"/>
      <c r="FJL1119" s="21"/>
      <c r="FJM1119" s="21"/>
      <c r="FJN1119" s="21"/>
      <c r="FJO1119" s="21"/>
      <c r="FJP1119" s="21"/>
      <c r="FJQ1119" s="21"/>
      <c r="FJR1119" s="21"/>
      <c r="FJS1119" s="21"/>
      <c r="FJT1119" s="21"/>
      <c r="FJU1119" s="21"/>
      <c r="FJV1119" s="21"/>
      <c r="FJW1119" s="21"/>
      <c r="FJX1119" s="21"/>
      <c r="FJY1119" s="21"/>
      <c r="FJZ1119" s="21"/>
      <c r="FKA1119" s="21"/>
      <c r="FKB1119" s="21"/>
      <c r="FKC1119" s="21"/>
      <c r="FKD1119" s="21"/>
      <c r="FKE1119" s="21"/>
      <c r="FKF1119" s="21"/>
      <c r="FKG1119" s="21"/>
      <c r="FKH1119" s="21"/>
      <c r="FKI1119" s="21"/>
      <c r="FKJ1119" s="21"/>
      <c r="FKK1119" s="21"/>
      <c r="FKL1119" s="21"/>
      <c r="FKM1119" s="21"/>
      <c r="FKN1119" s="21"/>
      <c r="FKO1119" s="21"/>
      <c r="FKP1119" s="21"/>
      <c r="FKQ1119" s="21"/>
      <c r="FKR1119" s="21"/>
      <c r="FKS1119" s="21"/>
      <c r="FKT1119" s="21"/>
      <c r="FKU1119" s="21"/>
      <c r="FKV1119" s="21"/>
      <c r="FKW1119" s="21"/>
      <c r="FKX1119" s="21"/>
      <c r="FKY1119" s="21"/>
      <c r="FKZ1119" s="21"/>
      <c r="FLA1119" s="21"/>
      <c r="FLB1119" s="21"/>
      <c r="FLC1119" s="21"/>
      <c r="FLD1119" s="21"/>
      <c r="FLE1119" s="21"/>
      <c r="FLF1119" s="21"/>
      <c r="FLG1119" s="21"/>
      <c r="FLH1119" s="21"/>
      <c r="FLI1119" s="21"/>
      <c r="FLJ1119" s="21"/>
      <c r="FLK1119" s="21"/>
      <c r="FLL1119" s="21"/>
      <c r="FLM1119" s="21"/>
      <c r="FLN1119" s="21"/>
      <c r="FLO1119" s="21"/>
      <c r="FLP1119" s="21"/>
      <c r="FLQ1119" s="21"/>
      <c r="FLR1119" s="21"/>
      <c r="FLS1119" s="21"/>
      <c r="FLT1119" s="21"/>
      <c r="FLU1119" s="21"/>
      <c r="FLV1119" s="21"/>
      <c r="FLW1119" s="21"/>
      <c r="FLX1119" s="21"/>
      <c r="FLY1119" s="21"/>
      <c r="FLZ1119" s="21"/>
      <c r="FMA1119" s="21"/>
      <c r="FMB1119" s="21"/>
      <c r="FMC1119" s="21"/>
      <c r="FMD1119" s="21"/>
      <c r="FME1119" s="21"/>
      <c r="FMF1119" s="21"/>
      <c r="FMG1119" s="21"/>
      <c r="FMH1119" s="21"/>
      <c r="FMI1119" s="21"/>
      <c r="FMJ1119" s="21"/>
      <c r="FMK1119" s="21"/>
      <c r="FML1119" s="21"/>
      <c r="FMM1119" s="21"/>
      <c r="FMN1119" s="21"/>
      <c r="FMO1119" s="21"/>
      <c r="FMP1119" s="21"/>
      <c r="FMQ1119" s="21"/>
      <c r="FMR1119" s="21"/>
      <c r="FMS1119" s="21"/>
      <c r="FMT1119" s="21"/>
      <c r="FMU1119" s="21"/>
      <c r="FMV1119" s="21"/>
      <c r="FMW1119" s="21"/>
      <c r="FMX1119" s="21"/>
      <c r="FMY1119" s="21"/>
      <c r="FMZ1119" s="21"/>
      <c r="FNA1119" s="21"/>
      <c r="FNB1119" s="21"/>
      <c r="FNC1119" s="21"/>
      <c r="FND1119" s="21"/>
      <c r="FNE1119" s="21"/>
      <c r="FNF1119" s="21"/>
      <c r="FNG1119" s="21"/>
      <c r="FNH1119" s="21"/>
      <c r="FNI1119" s="21"/>
      <c r="FNJ1119" s="21"/>
      <c r="FNK1119" s="21"/>
      <c r="FNL1119" s="21"/>
      <c r="FNM1119" s="21"/>
      <c r="FNN1119" s="21"/>
      <c r="FNO1119" s="21"/>
      <c r="FNP1119" s="21"/>
      <c r="FNQ1119" s="21"/>
      <c r="FNR1119" s="21"/>
      <c r="FNS1119" s="21"/>
      <c r="FNT1119" s="21"/>
      <c r="FNU1119" s="21"/>
      <c r="FNV1119" s="21"/>
      <c r="FNW1119" s="21"/>
      <c r="FNX1119" s="21"/>
      <c r="FNY1119" s="21"/>
      <c r="FNZ1119" s="21"/>
      <c r="FOA1119" s="21"/>
      <c r="FOB1119" s="21"/>
      <c r="FOC1119" s="21"/>
      <c r="FOD1119" s="21"/>
      <c r="FOE1119" s="21"/>
      <c r="FOF1119" s="21"/>
      <c r="FOG1119" s="21"/>
      <c r="FOH1119" s="21"/>
      <c r="FOI1119" s="21"/>
      <c r="FOJ1119" s="21"/>
      <c r="FOK1119" s="21"/>
      <c r="FOL1119" s="21"/>
      <c r="FOM1119" s="21"/>
      <c r="FON1119" s="21"/>
      <c r="FOO1119" s="21"/>
      <c r="FOP1119" s="21"/>
      <c r="FOQ1119" s="21"/>
      <c r="FOR1119" s="21"/>
      <c r="FOS1119" s="21"/>
      <c r="FOT1119" s="21"/>
      <c r="FOU1119" s="21"/>
      <c r="FOV1119" s="21"/>
      <c r="FOW1119" s="21"/>
      <c r="FOX1119" s="21"/>
      <c r="FOY1119" s="21"/>
      <c r="FOZ1119" s="21"/>
      <c r="FPA1119" s="21"/>
      <c r="FPB1119" s="21"/>
      <c r="FPC1119" s="21"/>
      <c r="FPD1119" s="21"/>
      <c r="FPE1119" s="21"/>
      <c r="FPF1119" s="21"/>
      <c r="FPG1119" s="21"/>
      <c r="FPH1119" s="21"/>
      <c r="FPI1119" s="21"/>
      <c r="FPJ1119" s="21"/>
      <c r="FPK1119" s="21"/>
      <c r="FPL1119" s="21"/>
      <c r="FPM1119" s="21"/>
      <c r="FPN1119" s="21"/>
      <c r="FPO1119" s="21"/>
      <c r="FPP1119" s="21"/>
      <c r="FPQ1119" s="21"/>
      <c r="FPR1119" s="21"/>
      <c r="FPS1119" s="21"/>
      <c r="FPT1119" s="21"/>
      <c r="FPU1119" s="21"/>
      <c r="FPV1119" s="21"/>
      <c r="FPW1119" s="21"/>
      <c r="FPX1119" s="21"/>
      <c r="FPY1119" s="21"/>
      <c r="FPZ1119" s="21"/>
      <c r="FQA1119" s="21"/>
      <c r="FQB1119" s="21"/>
      <c r="FQC1119" s="21"/>
      <c r="FQD1119" s="21"/>
      <c r="FQE1119" s="21"/>
      <c r="FQF1119" s="21"/>
      <c r="FQG1119" s="21"/>
      <c r="FQH1119" s="21"/>
      <c r="FQI1119" s="21"/>
      <c r="FQJ1119" s="21"/>
      <c r="FQK1119" s="21"/>
      <c r="FQL1119" s="21"/>
      <c r="FQM1119" s="21"/>
      <c r="FQN1119" s="21"/>
      <c r="FQO1119" s="21"/>
      <c r="FQP1119" s="21"/>
      <c r="FQQ1119" s="21"/>
      <c r="FQR1119" s="21"/>
      <c r="FQS1119" s="21"/>
      <c r="FQT1119" s="21"/>
      <c r="FQU1119" s="21"/>
      <c r="FQV1119" s="21"/>
      <c r="FQW1119" s="21"/>
      <c r="FQX1119" s="21"/>
      <c r="FQY1119" s="21"/>
      <c r="FQZ1119" s="21"/>
      <c r="FRA1119" s="21"/>
      <c r="FRB1119" s="21"/>
      <c r="FRC1119" s="21"/>
      <c r="FRD1119" s="21"/>
      <c r="FRE1119" s="21"/>
      <c r="FRF1119" s="21"/>
      <c r="FRG1119" s="21"/>
      <c r="FRH1119" s="21"/>
      <c r="FRI1119" s="21"/>
      <c r="FRJ1119" s="21"/>
      <c r="FRK1119" s="21"/>
      <c r="FRL1119" s="21"/>
      <c r="FRM1119" s="21"/>
      <c r="FRN1119" s="21"/>
      <c r="FRO1119" s="21"/>
      <c r="FRP1119" s="21"/>
      <c r="FRQ1119" s="21"/>
      <c r="FRR1119" s="21"/>
      <c r="FRS1119" s="21"/>
      <c r="FRT1119" s="21"/>
      <c r="FRU1119" s="21"/>
      <c r="FRV1119" s="21"/>
      <c r="FRW1119" s="21"/>
      <c r="FRX1119" s="21"/>
      <c r="FRY1119" s="21"/>
      <c r="FRZ1119" s="21"/>
      <c r="FSA1119" s="21"/>
      <c r="FSB1119" s="21"/>
      <c r="FSC1119" s="21"/>
      <c r="FSD1119" s="21"/>
      <c r="FSE1119" s="21"/>
      <c r="FSF1119" s="21"/>
      <c r="FSG1119" s="21"/>
      <c r="FSH1119" s="21"/>
      <c r="FSI1119" s="21"/>
      <c r="FSJ1119" s="21"/>
      <c r="FSK1119" s="21"/>
      <c r="FSL1119" s="21"/>
      <c r="FSM1119" s="21"/>
      <c r="FSN1119" s="21"/>
      <c r="FSO1119" s="21"/>
      <c r="FSP1119" s="21"/>
      <c r="FSQ1119" s="21"/>
      <c r="FSR1119" s="21"/>
      <c r="FSS1119" s="21"/>
      <c r="FST1119" s="21"/>
      <c r="FSU1119" s="21"/>
      <c r="FSV1119" s="21"/>
      <c r="FSW1119" s="21"/>
      <c r="FSX1119" s="21"/>
      <c r="FSY1119" s="21"/>
      <c r="FSZ1119" s="21"/>
      <c r="FTA1119" s="21"/>
      <c r="FTB1119" s="21"/>
      <c r="FTC1119" s="21"/>
      <c r="FTD1119" s="21"/>
      <c r="FTE1119" s="21"/>
      <c r="FTF1119" s="21"/>
      <c r="FTG1119" s="21"/>
      <c r="FTH1119" s="21"/>
      <c r="FTI1119" s="21"/>
      <c r="FTJ1119" s="21"/>
      <c r="FTK1119" s="21"/>
      <c r="FTL1119" s="21"/>
      <c r="FTM1119" s="21"/>
      <c r="FTN1119" s="21"/>
      <c r="FTO1119" s="21"/>
      <c r="FTP1119" s="21"/>
      <c r="FTQ1119" s="21"/>
      <c r="FTR1119" s="21"/>
      <c r="FTS1119" s="21"/>
      <c r="FTT1119" s="21"/>
      <c r="FTU1119" s="21"/>
      <c r="FTV1119" s="21"/>
      <c r="FTW1119" s="21"/>
      <c r="FTX1119" s="21"/>
      <c r="FTY1119" s="21"/>
      <c r="FTZ1119" s="21"/>
      <c r="FUA1119" s="21"/>
      <c r="FUB1119" s="21"/>
      <c r="FUC1119" s="21"/>
      <c r="FUD1119" s="21"/>
      <c r="FUE1119" s="21"/>
      <c r="FUF1119" s="21"/>
      <c r="FUG1119" s="21"/>
      <c r="FUH1119" s="21"/>
      <c r="FUI1119" s="21"/>
      <c r="FUJ1119" s="21"/>
      <c r="FUK1119" s="21"/>
      <c r="FUL1119" s="21"/>
      <c r="FUM1119" s="21"/>
      <c r="FUN1119" s="21"/>
      <c r="FUO1119" s="21"/>
      <c r="FUP1119" s="21"/>
      <c r="FUQ1119" s="21"/>
      <c r="FUR1119" s="21"/>
      <c r="FUS1119" s="21"/>
      <c r="FUT1119" s="21"/>
      <c r="FUU1119" s="21"/>
      <c r="FUV1119" s="21"/>
      <c r="FUW1119" s="21"/>
      <c r="FUX1119" s="21"/>
      <c r="FUY1119" s="21"/>
      <c r="FUZ1119" s="21"/>
      <c r="FVA1119" s="21"/>
      <c r="FVB1119" s="21"/>
      <c r="FVC1119" s="21"/>
      <c r="FVD1119" s="21"/>
      <c r="FVE1119" s="21"/>
      <c r="FVF1119" s="21"/>
      <c r="FVG1119" s="21"/>
      <c r="FVH1119" s="21"/>
      <c r="FVI1119" s="21"/>
      <c r="FVJ1119" s="21"/>
      <c r="FVK1119" s="21"/>
      <c r="FVL1119" s="21"/>
      <c r="FVM1119" s="21"/>
      <c r="FVN1119" s="21"/>
      <c r="FVO1119" s="21"/>
      <c r="FVP1119" s="21"/>
      <c r="FVQ1119" s="21"/>
      <c r="FVR1119" s="21"/>
      <c r="FVS1119" s="21"/>
      <c r="FVT1119" s="21"/>
      <c r="FVU1119" s="21"/>
      <c r="FVV1119" s="21"/>
      <c r="FVW1119" s="21"/>
      <c r="FVX1119" s="21"/>
      <c r="FVY1119" s="21"/>
      <c r="FVZ1119" s="21"/>
      <c r="FWA1119" s="21"/>
      <c r="FWB1119" s="21"/>
      <c r="FWC1119" s="21"/>
      <c r="FWD1119" s="21"/>
      <c r="FWE1119" s="21"/>
      <c r="FWF1119" s="21"/>
      <c r="FWG1119" s="21"/>
      <c r="FWH1119" s="21"/>
      <c r="FWI1119" s="21"/>
      <c r="FWJ1119" s="21"/>
      <c r="FWK1119" s="21"/>
      <c r="FWL1119" s="21"/>
      <c r="FWM1119" s="21"/>
      <c r="FWN1119" s="21"/>
      <c r="FWO1119" s="21"/>
      <c r="FWP1119" s="21"/>
      <c r="FWQ1119" s="21"/>
      <c r="FWR1119" s="21"/>
      <c r="FWS1119" s="21"/>
      <c r="FWT1119" s="21"/>
      <c r="FWU1119" s="21"/>
      <c r="FWV1119" s="21"/>
      <c r="FWW1119" s="21"/>
      <c r="FWX1119" s="21"/>
      <c r="FWY1119" s="21"/>
      <c r="FWZ1119" s="21"/>
      <c r="FXA1119" s="21"/>
      <c r="FXB1119" s="21"/>
      <c r="FXC1119" s="21"/>
      <c r="FXD1119" s="21"/>
      <c r="FXE1119" s="21"/>
      <c r="FXF1119" s="21"/>
      <c r="FXG1119" s="21"/>
      <c r="FXH1119" s="21"/>
      <c r="FXI1119" s="21"/>
      <c r="FXJ1119" s="21"/>
      <c r="FXK1119" s="21"/>
      <c r="FXL1119" s="21"/>
      <c r="FXM1119" s="21"/>
      <c r="FXN1119" s="21"/>
      <c r="FXO1119" s="21"/>
      <c r="FXP1119" s="21"/>
      <c r="FXQ1119" s="21"/>
      <c r="FXR1119" s="21"/>
      <c r="FXS1119" s="21"/>
      <c r="FXT1119" s="21"/>
      <c r="FXU1119" s="21"/>
      <c r="FXV1119" s="21"/>
      <c r="FXW1119" s="21"/>
      <c r="FXX1119" s="21"/>
      <c r="FXY1119" s="21"/>
      <c r="FXZ1119" s="21"/>
      <c r="FYA1119" s="21"/>
      <c r="FYB1119" s="21"/>
      <c r="FYC1119" s="21"/>
      <c r="FYD1119" s="21"/>
      <c r="FYE1119" s="21"/>
      <c r="FYF1119" s="21"/>
      <c r="FYG1119" s="21"/>
      <c r="FYH1119" s="21"/>
      <c r="FYI1119" s="21"/>
      <c r="FYJ1119" s="21"/>
      <c r="FYK1119" s="21"/>
      <c r="FYL1119" s="21"/>
      <c r="FYM1119" s="21"/>
      <c r="FYN1119" s="21"/>
      <c r="FYO1119" s="21"/>
      <c r="FYP1119" s="21"/>
      <c r="FYQ1119" s="21"/>
      <c r="FYR1119" s="21"/>
      <c r="FYS1119" s="21"/>
      <c r="FYT1119" s="21"/>
      <c r="FYU1119" s="21"/>
      <c r="FYV1119" s="21"/>
      <c r="FYW1119" s="21"/>
      <c r="FYX1119" s="21"/>
      <c r="FYY1119" s="21"/>
      <c r="FYZ1119" s="21"/>
      <c r="FZA1119" s="21"/>
      <c r="FZB1119" s="21"/>
      <c r="FZC1119" s="21"/>
      <c r="FZD1119" s="21"/>
      <c r="FZE1119" s="21"/>
      <c r="FZF1119" s="21"/>
      <c r="FZG1119" s="21"/>
      <c r="FZH1119" s="21"/>
      <c r="FZI1119" s="21"/>
      <c r="FZJ1119" s="21"/>
      <c r="FZK1119" s="21"/>
      <c r="FZL1119" s="21"/>
      <c r="FZM1119" s="21"/>
      <c r="FZN1119" s="21"/>
      <c r="FZO1119" s="21"/>
      <c r="FZP1119" s="21"/>
      <c r="FZQ1119" s="21"/>
      <c r="FZR1119" s="21"/>
      <c r="FZS1119" s="21"/>
      <c r="FZT1119" s="21"/>
      <c r="FZU1119" s="21"/>
      <c r="FZV1119" s="21"/>
      <c r="FZW1119" s="21"/>
      <c r="FZX1119" s="21"/>
      <c r="FZY1119" s="21"/>
      <c r="FZZ1119" s="21"/>
      <c r="GAA1119" s="21"/>
      <c r="GAB1119" s="21"/>
      <c r="GAC1119" s="21"/>
      <c r="GAD1119" s="21"/>
      <c r="GAE1119" s="21"/>
      <c r="GAF1119" s="21"/>
      <c r="GAG1119" s="21"/>
      <c r="GAH1119" s="21"/>
      <c r="GAI1119" s="21"/>
      <c r="GAJ1119" s="21"/>
      <c r="GAK1119" s="21"/>
      <c r="GAL1119" s="21"/>
      <c r="GAM1119" s="21"/>
      <c r="GAN1119" s="21"/>
      <c r="GAO1119" s="21"/>
      <c r="GAP1119" s="21"/>
      <c r="GAQ1119" s="21"/>
      <c r="GAR1119" s="21"/>
      <c r="GAS1119" s="21"/>
      <c r="GAT1119" s="21"/>
      <c r="GAU1119" s="21"/>
      <c r="GAV1119" s="21"/>
      <c r="GAW1119" s="21"/>
      <c r="GAX1119" s="21"/>
      <c r="GAY1119" s="21"/>
      <c r="GAZ1119" s="21"/>
      <c r="GBA1119" s="21"/>
      <c r="GBB1119" s="21"/>
      <c r="GBC1119" s="21"/>
      <c r="GBD1119" s="21"/>
      <c r="GBE1119" s="21"/>
      <c r="GBF1119" s="21"/>
      <c r="GBG1119" s="21"/>
      <c r="GBH1119" s="21"/>
      <c r="GBI1119" s="21"/>
      <c r="GBJ1119" s="21"/>
      <c r="GBK1119" s="21"/>
      <c r="GBL1119" s="21"/>
      <c r="GBM1119" s="21"/>
      <c r="GBN1119" s="21"/>
      <c r="GBO1119" s="21"/>
      <c r="GBP1119" s="21"/>
      <c r="GBQ1119" s="21"/>
      <c r="GBR1119" s="21"/>
      <c r="GBS1119" s="21"/>
      <c r="GBT1119" s="21"/>
      <c r="GBU1119" s="21"/>
      <c r="GBV1119" s="21"/>
      <c r="GBW1119" s="21"/>
      <c r="GBX1119" s="21"/>
      <c r="GBY1119" s="21"/>
      <c r="GBZ1119" s="21"/>
      <c r="GCA1119" s="21"/>
      <c r="GCB1119" s="21"/>
      <c r="GCC1119" s="21"/>
      <c r="GCD1119" s="21"/>
      <c r="GCE1119" s="21"/>
      <c r="GCF1119" s="21"/>
      <c r="GCG1119" s="21"/>
      <c r="GCH1119" s="21"/>
      <c r="GCI1119" s="21"/>
      <c r="GCJ1119" s="21"/>
      <c r="GCK1119" s="21"/>
      <c r="GCL1119" s="21"/>
      <c r="GCM1119" s="21"/>
      <c r="GCN1119" s="21"/>
      <c r="GCO1119" s="21"/>
      <c r="GCP1119" s="21"/>
      <c r="GCQ1119" s="21"/>
      <c r="GCR1119" s="21"/>
      <c r="GCS1119" s="21"/>
      <c r="GCT1119" s="21"/>
      <c r="GCU1119" s="21"/>
      <c r="GCV1119" s="21"/>
      <c r="GCW1119" s="21"/>
      <c r="GCX1119" s="21"/>
      <c r="GCY1119" s="21"/>
      <c r="GCZ1119" s="21"/>
      <c r="GDA1119" s="21"/>
      <c r="GDB1119" s="21"/>
      <c r="GDC1119" s="21"/>
      <c r="GDD1119" s="21"/>
      <c r="GDE1119" s="21"/>
      <c r="GDF1119" s="21"/>
      <c r="GDG1119" s="21"/>
      <c r="GDH1119" s="21"/>
      <c r="GDI1119" s="21"/>
      <c r="GDJ1119" s="21"/>
      <c r="GDK1119" s="21"/>
      <c r="GDL1119" s="21"/>
      <c r="GDM1119" s="21"/>
      <c r="GDN1119" s="21"/>
      <c r="GDO1119" s="21"/>
      <c r="GDP1119" s="21"/>
      <c r="GDQ1119" s="21"/>
      <c r="GDR1119" s="21"/>
      <c r="GDS1119" s="21"/>
      <c r="GDT1119" s="21"/>
      <c r="GDU1119" s="21"/>
      <c r="GDV1119" s="21"/>
      <c r="GDW1119" s="21"/>
      <c r="GDX1119" s="21"/>
      <c r="GDY1119" s="21"/>
      <c r="GDZ1119" s="21"/>
      <c r="GEA1119" s="21"/>
      <c r="GEB1119" s="21"/>
      <c r="GEC1119" s="21"/>
      <c r="GED1119" s="21"/>
      <c r="GEE1119" s="21"/>
      <c r="GEF1119" s="21"/>
      <c r="GEG1119" s="21"/>
      <c r="GEH1119" s="21"/>
      <c r="GEI1119" s="21"/>
      <c r="GEJ1119" s="21"/>
      <c r="GEK1119" s="21"/>
      <c r="GEL1119" s="21"/>
      <c r="GEM1119" s="21"/>
      <c r="GEN1119" s="21"/>
      <c r="GEO1119" s="21"/>
      <c r="GEP1119" s="21"/>
      <c r="GEQ1119" s="21"/>
      <c r="GER1119" s="21"/>
      <c r="GES1119" s="21"/>
      <c r="GET1119" s="21"/>
      <c r="GEU1119" s="21"/>
      <c r="GEV1119" s="21"/>
      <c r="GEW1119" s="21"/>
      <c r="GEX1119" s="21"/>
      <c r="GEY1119" s="21"/>
      <c r="GEZ1119" s="21"/>
      <c r="GFA1119" s="21"/>
      <c r="GFB1119" s="21"/>
      <c r="GFC1119" s="21"/>
      <c r="GFD1119" s="21"/>
      <c r="GFE1119" s="21"/>
      <c r="GFF1119" s="21"/>
      <c r="GFG1119" s="21"/>
      <c r="GFH1119" s="21"/>
      <c r="GFI1119" s="21"/>
      <c r="GFJ1119" s="21"/>
      <c r="GFK1119" s="21"/>
      <c r="GFL1119" s="21"/>
      <c r="GFM1119" s="21"/>
      <c r="GFN1119" s="21"/>
      <c r="GFO1119" s="21"/>
      <c r="GFP1119" s="21"/>
      <c r="GFQ1119" s="21"/>
      <c r="GFR1119" s="21"/>
      <c r="GFS1119" s="21"/>
      <c r="GFT1119" s="21"/>
      <c r="GFU1119" s="21"/>
      <c r="GFV1119" s="21"/>
      <c r="GFW1119" s="21"/>
      <c r="GFX1119" s="21"/>
      <c r="GFY1119" s="21"/>
      <c r="GFZ1119" s="21"/>
      <c r="GGA1119" s="21"/>
      <c r="GGB1119" s="21"/>
      <c r="GGC1119" s="21"/>
      <c r="GGD1119" s="21"/>
      <c r="GGE1119" s="21"/>
      <c r="GGF1119" s="21"/>
      <c r="GGG1119" s="21"/>
      <c r="GGH1119" s="21"/>
      <c r="GGI1119" s="21"/>
      <c r="GGJ1119" s="21"/>
      <c r="GGK1119" s="21"/>
      <c r="GGL1119" s="21"/>
      <c r="GGM1119" s="21"/>
      <c r="GGN1119" s="21"/>
      <c r="GGO1119" s="21"/>
      <c r="GGP1119" s="21"/>
      <c r="GGQ1119" s="21"/>
      <c r="GGR1119" s="21"/>
      <c r="GGS1119" s="21"/>
      <c r="GGT1119" s="21"/>
      <c r="GGU1119" s="21"/>
      <c r="GGV1119" s="21"/>
      <c r="GGW1119" s="21"/>
      <c r="GGX1119" s="21"/>
      <c r="GGY1119" s="21"/>
      <c r="GGZ1119" s="21"/>
      <c r="GHA1119" s="21"/>
      <c r="GHB1119" s="21"/>
      <c r="GHC1119" s="21"/>
      <c r="GHD1119" s="21"/>
      <c r="GHE1119" s="21"/>
      <c r="GHF1119" s="21"/>
      <c r="GHG1119" s="21"/>
      <c r="GHH1119" s="21"/>
      <c r="GHI1119" s="21"/>
      <c r="GHJ1119" s="21"/>
      <c r="GHK1119" s="21"/>
      <c r="GHL1119" s="21"/>
      <c r="GHM1119" s="21"/>
      <c r="GHN1119" s="21"/>
      <c r="GHO1119" s="21"/>
      <c r="GHP1119" s="21"/>
      <c r="GHQ1119" s="21"/>
      <c r="GHR1119" s="21"/>
      <c r="GHS1119" s="21"/>
      <c r="GHT1119" s="21"/>
      <c r="GHU1119" s="21"/>
      <c r="GHV1119" s="21"/>
      <c r="GHW1119" s="21"/>
      <c r="GHX1119" s="21"/>
      <c r="GHY1119" s="21"/>
      <c r="GHZ1119" s="21"/>
      <c r="GIA1119" s="21"/>
      <c r="GIB1119" s="21"/>
      <c r="GIC1119" s="21"/>
      <c r="GID1119" s="21"/>
      <c r="GIE1119" s="21"/>
      <c r="GIF1119" s="21"/>
      <c r="GIG1119" s="21"/>
      <c r="GIH1119" s="21"/>
      <c r="GII1119" s="21"/>
      <c r="GIJ1119" s="21"/>
      <c r="GIK1119" s="21"/>
      <c r="GIL1119" s="21"/>
      <c r="GIM1119" s="21"/>
      <c r="GIN1119" s="21"/>
      <c r="GIO1119" s="21"/>
      <c r="GIP1119" s="21"/>
      <c r="GIQ1119" s="21"/>
      <c r="GIR1119" s="21"/>
      <c r="GIS1119" s="21"/>
      <c r="GIT1119" s="21"/>
      <c r="GIU1119" s="21"/>
      <c r="GIV1119" s="21"/>
      <c r="GIW1119" s="21"/>
      <c r="GIX1119" s="21"/>
      <c r="GIY1119" s="21"/>
      <c r="GIZ1119" s="21"/>
      <c r="GJA1119" s="21"/>
      <c r="GJB1119" s="21"/>
      <c r="GJC1119" s="21"/>
      <c r="GJD1119" s="21"/>
      <c r="GJE1119" s="21"/>
      <c r="GJF1119" s="21"/>
      <c r="GJG1119" s="21"/>
      <c r="GJH1119" s="21"/>
      <c r="GJI1119" s="21"/>
      <c r="GJJ1119" s="21"/>
      <c r="GJK1119" s="21"/>
      <c r="GJL1119" s="21"/>
      <c r="GJM1119" s="21"/>
      <c r="GJN1119" s="21"/>
      <c r="GJO1119" s="21"/>
      <c r="GJP1119" s="21"/>
      <c r="GJQ1119" s="21"/>
      <c r="GJR1119" s="21"/>
      <c r="GJS1119" s="21"/>
      <c r="GJT1119" s="21"/>
      <c r="GJU1119" s="21"/>
      <c r="GJV1119" s="21"/>
      <c r="GJW1119" s="21"/>
      <c r="GJX1119" s="21"/>
      <c r="GJY1119" s="21"/>
      <c r="GJZ1119" s="21"/>
      <c r="GKA1119" s="21"/>
      <c r="GKB1119" s="21"/>
      <c r="GKC1119" s="21"/>
      <c r="GKD1119" s="21"/>
      <c r="GKE1119" s="21"/>
      <c r="GKF1119" s="21"/>
      <c r="GKG1119" s="21"/>
      <c r="GKH1119" s="21"/>
      <c r="GKI1119" s="21"/>
      <c r="GKJ1119" s="21"/>
      <c r="GKK1119" s="21"/>
      <c r="GKL1119" s="21"/>
      <c r="GKM1119" s="21"/>
      <c r="GKN1119" s="21"/>
      <c r="GKO1119" s="21"/>
      <c r="GKP1119" s="21"/>
      <c r="GKQ1119" s="21"/>
      <c r="GKR1119" s="21"/>
      <c r="GKS1119" s="21"/>
      <c r="GKT1119" s="21"/>
      <c r="GKU1119" s="21"/>
      <c r="GKV1119" s="21"/>
      <c r="GKW1119" s="21"/>
      <c r="GKX1119" s="21"/>
      <c r="GKY1119" s="21"/>
      <c r="GKZ1119" s="21"/>
      <c r="GLA1119" s="21"/>
      <c r="GLB1119" s="21"/>
      <c r="GLC1119" s="21"/>
      <c r="GLD1119" s="21"/>
      <c r="GLE1119" s="21"/>
      <c r="GLF1119" s="21"/>
      <c r="GLG1119" s="21"/>
      <c r="GLH1119" s="21"/>
      <c r="GLI1119" s="21"/>
      <c r="GLJ1119" s="21"/>
      <c r="GLK1119" s="21"/>
      <c r="GLL1119" s="21"/>
      <c r="GLM1119" s="21"/>
      <c r="GLN1119" s="21"/>
      <c r="GLO1119" s="21"/>
      <c r="GLP1119" s="21"/>
      <c r="GLQ1119" s="21"/>
      <c r="GLR1119" s="21"/>
      <c r="GLS1119" s="21"/>
      <c r="GLT1119" s="21"/>
      <c r="GLU1119" s="21"/>
      <c r="GLV1119" s="21"/>
      <c r="GLW1119" s="21"/>
      <c r="GLX1119" s="21"/>
      <c r="GLY1119" s="21"/>
      <c r="GLZ1119" s="21"/>
      <c r="GMA1119" s="21"/>
      <c r="GMB1119" s="21"/>
      <c r="GMC1119" s="21"/>
      <c r="GMD1119" s="21"/>
      <c r="GME1119" s="21"/>
      <c r="GMF1119" s="21"/>
      <c r="GMG1119" s="21"/>
      <c r="GMH1119" s="21"/>
      <c r="GMI1119" s="21"/>
      <c r="GMJ1119" s="21"/>
      <c r="GMK1119" s="21"/>
      <c r="GML1119" s="21"/>
      <c r="GMM1119" s="21"/>
      <c r="GMN1119" s="21"/>
      <c r="GMO1119" s="21"/>
      <c r="GMP1119" s="21"/>
      <c r="GMQ1119" s="21"/>
      <c r="GMR1119" s="21"/>
      <c r="GMS1119" s="21"/>
      <c r="GMT1119" s="21"/>
      <c r="GMU1119" s="21"/>
      <c r="GMV1119" s="21"/>
      <c r="GMW1119" s="21"/>
      <c r="GMX1119" s="21"/>
      <c r="GMY1119" s="21"/>
      <c r="GMZ1119" s="21"/>
      <c r="GNA1119" s="21"/>
      <c r="GNB1119" s="21"/>
      <c r="GNC1119" s="21"/>
      <c r="GND1119" s="21"/>
      <c r="GNE1119" s="21"/>
      <c r="GNF1119" s="21"/>
      <c r="GNG1119" s="21"/>
      <c r="GNH1119" s="21"/>
      <c r="GNI1119" s="21"/>
      <c r="GNJ1119" s="21"/>
      <c r="GNK1119" s="21"/>
      <c r="GNL1119" s="21"/>
      <c r="GNM1119" s="21"/>
      <c r="GNN1119" s="21"/>
      <c r="GNO1119" s="21"/>
      <c r="GNP1119" s="21"/>
      <c r="GNQ1119" s="21"/>
      <c r="GNR1119" s="21"/>
      <c r="GNS1119" s="21"/>
      <c r="GNT1119" s="21"/>
      <c r="GNU1119" s="21"/>
      <c r="GNV1119" s="21"/>
      <c r="GNW1119" s="21"/>
      <c r="GNX1119" s="21"/>
      <c r="GNY1119" s="21"/>
      <c r="GNZ1119" s="21"/>
      <c r="GOA1119" s="21"/>
      <c r="GOB1119" s="21"/>
      <c r="GOC1119" s="21"/>
      <c r="GOD1119" s="21"/>
      <c r="GOE1119" s="21"/>
      <c r="GOF1119" s="21"/>
      <c r="GOG1119" s="21"/>
      <c r="GOH1119" s="21"/>
      <c r="GOI1119" s="21"/>
      <c r="GOJ1119" s="21"/>
      <c r="GOK1119" s="21"/>
      <c r="GOL1119" s="21"/>
      <c r="GOM1119" s="21"/>
      <c r="GON1119" s="21"/>
      <c r="GOO1119" s="21"/>
      <c r="GOP1119" s="21"/>
      <c r="GOQ1119" s="21"/>
      <c r="GOR1119" s="21"/>
      <c r="GOS1119" s="21"/>
      <c r="GOT1119" s="21"/>
      <c r="GOU1119" s="21"/>
      <c r="GOV1119" s="21"/>
      <c r="GOW1119" s="21"/>
      <c r="GOX1119" s="21"/>
      <c r="GOY1119" s="21"/>
      <c r="GOZ1119" s="21"/>
      <c r="GPA1119" s="21"/>
      <c r="GPB1119" s="21"/>
      <c r="GPC1119" s="21"/>
      <c r="GPD1119" s="21"/>
      <c r="GPE1119" s="21"/>
      <c r="GPF1119" s="21"/>
      <c r="GPG1119" s="21"/>
      <c r="GPH1119" s="21"/>
      <c r="GPI1119" s="21"/>
      <c r="GPJ1119" s="21"/>
      <c r="GPK1119" s="21"/>
      <c r="GPL1119" s="21"/>
      <c r="GPM1119" s="21"/>
      <c r="GPN1119" s="21"/>
      <c r="GPO1119" s="21"/>
      <c r="GPP1119" s="21"/>
      <c r="GPQ1119" s="21"/>
      <c r="GPR1119" s="21"/>
      <c r="GPS1119" s="21"/>
      <c r="GPT1119" s="21"/>
      <c r="GPU1119" s="21"/>
      <c r="GPV1119" s="21"/>
      <c r="GPW1119" s="21"/>
      <c r="GPX1119" s="21"/>
      <c r="GPY1119" s="21"/>
      <c r="GPZ1119" s="21"/>
      <c r="GQA1119" s="21"/>
      <c r="GQB1119" s="21"/>
      <c r="GQC1119" s="21"/>
      <c r="GQD1119" s="21"/>
      <c r="GQE1119" s="21"/>
      <c r="GQF1119" s="21"/>
      <c r="GQG1119" s="21"/>
      <c r="GQH1119" s="21"/>
      <c r="GQI1119" s="21"/>
      <c r="GQJ1119" s="21"/>
      <c r="GQK1119" s="21"/>
      <c r="GQL1119" s="21"/>
      <c r="GQM1119" s="21"/>
      <c r="GQN1119" s="21"/>
      <c r="GQO1119" s="21"/>
      <c r="GQP1119" s="21"/>
      <c r="GQQ1119" s="21"/>
      <c r="GQR1119" s="21"/>
      <c r="GQS1119" s="21"/>
      <c r="GQT1119" s="21"/>
      <c r="GQU1119" s="21"/>
      <c r="GQV1119" s="21"/>
      <c r="GQW1119" s="21"/>
      <c r="GQX1119" s="21"/>
      <c r="GQY1119" s="21"/>
      <c r="GQZ1119" s="21"/>
      <c r="GRA1119" s="21"/>
      <c r="GRB1119" s="21"/>
      <c r="GRC1119" s="21"/>
      <c r="GRD1119" s="21"/>
      <c r="GRE1119" s="21"/>
      <c r="GRF1119" s="21"/>
      <c r="GRG1119" s="21"/>
      <c r="GRH1119" s="21"/>
      <c r="GRI1119" s="21"/>
      <c r="GRJ1119" s="21"/>
      <c r="GRK1119" s="21"/>
      <c r="GRL1119" s="21"/>
      <c r="GRM1119" s="21"/>
      <c r="GRN1119" s="21"/>
      <c r="GRO1119" s="21"/>
      <c r="GRP1119" s="21"/>
      <c r="GRQ1119" s="21"/>
      <c r="GRR1119" s="21"/>
      <c r="GRS1119" s="21"/>
      <c r="GRT1119" s="21"/>
      <c r="GRU1119" s="21"/>
      <c r="GRV1119" s="21"/>
      <c r="GRW1119" s="21"/>
      <c r="GRX1119" s="21"/>
      <c r="GRY1119" s="21"/>
      <c r="GRZ1119" s="21"/>
      <c r="GSA1119" s="21"/>
      <c r="GSB1119" s="21"/>
      <c r="GSC1119" s="21"/>
      <c r="GSD1119" s="21"/>
      <c r="GSE1119" s="21"/>
      <c r="GSF1119" s="21"/>
      <c r="GSG1119" s="21"/>
      <c r="GSH1119" s="21"/>
      <c r="GSI1119" s="21"/>
      <c r="GSJ1119" s="21"/>
      <c r="GSK1119" s="21"/>
      <c r="GSL1119" s="21"/>
      <c r="GSM1119" s="21"/>
      <c r="GSN1119" s="21"/>
      <c r="GSO1119" s="21"/>
      <c r="GSP1119" s="21"/>
      <c r="GSQ1119" s="21"/>
      <c r="GSR1119" s="21"/>
      <c r="GSS1119" s="21"/>
      <c r="GST1119" s="21"/>
      <c r="GSU1119" s="21"/>
      <c r="GSV1119" s="21"/>
      <c r="GSW1119" s="21"/>
      <c r="GSX1119" s="21"/>
      <c r="GSY1119" s="21"/>
      <c r="GSZ1119" s="21"/>
      <c r="GTA1119" s="21"/>
      <c r="GTB1119" s="21"/>
      <c r="GTC1119" s="21"/>
      <c r="GTD1119" s="21"/>
      <c r="GTE1119" s="21"/>
      <c r="GTF1119" s="21"/>
      <c r="GTG1119" s="21"/>
      <c r="GTH1119" s="21"/>
      <c r="GTI1119" s="21"/>
      <c r="GTJ1119" s="21"/>
      <c r="GTK1119" s="21"/>
      <c r="GTL1119" s="21"/>
      <c r="GTM1119" s="21"/>
      <c r="GTN1119" s="21"/>
      <c r="GTO1119" s="21"/>
      <c r="GTP1119" s="21"/>
      <c r="GTQ1119" s="21"/>
      <c r="GTR1119" s="21"/>
      <c r="GTS1119" s="21"/>
      <c r="GTT1119" s="21"/>
      <c r="GTU1119" s="21"/>
      <c r="GTV1119" s="21"/>
      <c r="GTW1119" s="21"/>
      <c r="GTX1119" s="21"/>
      <c r="GTY1119" s="21"/>
      <c r="GTZ1119" s="21"/>
      <c r="GUA1119" s="21"/>
      <c r="GUB1119" s="21"/>
      <c r="GUC1119" s="21"/>
      <c r="GUD1119" s="21"/>
      <c r="GUE1119" s="21"/>
      <c r="GUF1119" s="21"/>
      <c r="GUG1119" s="21"/>
      <c r="GUH1119" s="21"/>
      <c r="GUI1119" s="21"/>
      <c r="GUJ1119" s="21"/>
      <c r="GUK1119" s="21"/>
      <c r="GUL1119" s="21"/>
      <c r="GUM1119" s="21"/>
      <c r="GUN1119" s="21"/>
      <c r="GUO1119" s="21"/>
      <c r="GUP1119" s="21"/>
      <c r="GUQ1119" s="21"/>
      <c r="GUR1119" s="21"/>
      <c r="GUS1119" s="21"/>
      <c r="GUT1119" s="21"/>
      <c r="GUU1119" s="21"/>
      <c r="GUV1119" s="21"/>
      <c r="GUW1119" s="21"/>
      <c r="GUX1119" s="21"/>
      <c r="GUY1119" s="21"/>
      <c r="GUZ1119" s="21"/>
      <c r="GVA1119" s="21"/>
      <c r="GVB1119" s="21"/>
      <c r="GVC1119" s="21"/>
      <c r="GVD1119" s="21"/>
      <c r="GVE1119" s="21"/>
      <c r="GVF1119" s="21"/>
      <c r="GVG1119" s="21"/>
      <c r="GVH1119" s="21"/>
      <c r="GVI1119" s="21"/>
      <c r="GVJ1119" s="21"/>
      <c r="GVK1119" s="21"/>
      <c r="GVL1119" s="21"/>
      <c r="GVM1119" s="21"/>
      <c r="GVN1119" s="21"/>
      <c r="GVO1119" s="21"/>
      <c r="GVP1119" s="21"/>
      <c r="GVQ1119" s="21"/>
      <c r="GVR1119" s="21"/>
      <c r="GVS1119" s="21"/>
      <c r="GVT1119" s="21"/>
      <c r="GVU1119" s="21"/>
      <c r="GVV1119" s="21"/>
      <c r="GVW1119" s="21"/>
      <c r="GVX1119" s="21"/>
      <c r="GVY1119" s="21"/>
      <c r="GVZ1119" s="21"/>
      <c r="GWA1119" s="21"/>
      <c r="GWB1119" s="21"/>
      <c r="GWC1119" s="21"/>
      <c r="GWD1119" s="21"/>
      <c r="GWE1119" s="21"/>
      <c r="GWF1119" s="21"/>
      <c r="GWG1119" s="21"/>
      <c r="GWH1119" s="21"/>
      <c r="GWI1119" s="21"/>
      <c r="GWJ1119" s="21"/>
      <c r="GWK1119" s="21"/>
      <c r="GWL1119" s="21"/>
      <c r="GWM1119" s="21"/>
      <c r="GWN1119" s="21"/>
      <c r="GWO1119" s="21"/>
      <c r="GWP1119" s="21"/>
      <c r="GWQ1119" s="21"/>
      <c r="GWR1119" s="21"/>
      <c r="GWS1119" s="21"/>
      <c r="GWT1119" s="21"/>
      <c r="GWU1119" s="21"/>
      <c r="GWV1119" s="21"/>
      <c r="GWW1119" s="21"/>
      <c r="GWX1119" s="21"/>
      <c r="GWY1119" s="21"/>
      <c r="GWZ1119" s="21"/>
      <c r="GXA1119" s="21"/>
      <c r="GXB1119" s="21"/>
      <c r="GXC1119" s="21"/>
      <c r="GXD1119" s="21"/>
      <c r="GXE1119" s="21"/>
      <c r="GXF1119" s="21"/>
      <c r="GXG1119" s="21"/>
      <c r="GXH1119" s="21"/>
      <c r="GXI1119" s="21"/>
      <c r="GXJ1119" s="21"/>
      <c r="GXK1119" s="21"/>
      <c r="GXL1119" s="21"/>
      <c r="GXM1119" s="21"/>
      <c r="GXN1119" s="21"/>
      <c r="GXO1119" s="21"/>
      <c r="GXP1119" s="21"/>
      <c r="GXQ1119" s="21"/>
      <c r="GXR1119" s="21"/>
      <c r="GXS1119" s="21"/>
      <c r="GXT1119" s="21"/>
      <c r="GXU1119" s="21"/>
      <c r="GXV1119" s="21"/>
      <c r="GXW1119" s="21"/>
      <c r="GXX1119" s="21"/>
      <c r="GXY1119" s="21"/>
      <c r="GXZ1119" s="21"/>
      <c r="GYA1119" s="21"/>
      <c r="GYB1119" s="21"/>
      <c r="GYC1119" s="21"/>
      <c r="GYD1119" s="21"/>
      <c r="GYE1119" s="21"/>
      <c r="GYF1119" s="21"/>
      <c r="GYG1119" s="21"/>
      <c r="GYH1119" s="21"/>
      <c r="GYI1119" s="21"/>
      <c r="GYJ1119" s="21"/>
      <c r="GYK1119" s="21"/>
      <c r="GYL1119" s="21"/>
      <c r="GYM1119" s="21"/>
      <c r="GYN1119" s="21"/>
      <c r="GYO1119" s="21"/>
      <c r="GYP1119" s="21"/>
      <c r="GYQ1119" s="21"/>
      <c r="GYR1119" s="21"/>
      <c r="GYS1119" s="21"/>
      <c r="GYT1119" s="21"/>
      <c r="GYU1119" s="21"/>
      <c r="GYV1119" s="21"/>
      <c r="GYW1119" s="21"/>
      <c r="GYX1119" s="21"/>
      <c r="GYY1119" s="21"/>
      <c r="GYZ1119" s="21"/>
      <c r="GZA1119" s="21"/>
      <c r="GZB1119" s="21"/>
      <c r="GZC1119" s="21"/>
      <c r="GZD1119" s="21"/>
      <c r="GZE1119" s="21"/>
      <c r="GZF1119" s="21"/>
      <c r="GZG1119" s="21"/>
      <c r="GZH1119" s="21"/>
      <c r="GZI1119" s="21"/>
      <c r="GZJ1119" s="21"/>
      <c r="GZK1119" s="21"/>
      <c r="GZL1119" s="21"/>
      <c r="GZM1119" s="21"/>
      <c r="GZN1119" s="21"/>
      <c r="GZO1119" s="21"/>
      <c r="GZP1119" s="21"/>
      <c r="GZQ1119" s="21"/>
      <c r="GZR1119" s="21"/>
      <c r="GZS1119" s="21"/>
      <c r="GZT1119" s="21"/>
      <c r="GZU1119" s="21"/>
      <c r="GZV1119" s="21"/>
      <c r="GZW1119" s="21"/>
      <c r="GZX1119" s="21"/>
      <c r="GZY1119" s="21"/>
      <c r="GZZ1119" s="21"/>
      <c r="HAA1119" s="21"/>
      <c r="HAB1119" s="21"/>
      <c r="HAC1119" s="21"/>
      <c r="HAD1119" s="21"/>
      <c r="HAE1119" s="21"/>
      <c r="HAF1119" s="21"/>
      <c r="HAG1119" s="21"/>
      <c r="HAH1119" s="21"/>
      <c r="HAI1119" s="21"/>
      <c r="HAJ1119" s="21"/>
      <c r="HAK1119" s="21"/>
      <c r="HAL1119" s="21"/>
      <c r="HAM1119" s="21"/>
      <c r="HAN1119" s="21"/>
      <c r="HAO1119" s="21"/>
      <c r="HAP1119" s="21"/>
      <c r="HAQ1119" s="21"/>
      <c r="HAR1119" s="21"/>
      <c r="HAS1119" s="21"/>
      <c r="HAT1119" s="21"/>
      <c r="HAU1119" s="21"/>
      <c r="HAV1119" s="21"/>
      <c r="HAW1119" s="21"/>
      <c r="HAX1119" s="21"/>
      <c r="HAY1119" s="21"/>
      <c r="HAZ1119" s="21"/>
      <c r="HBA1119" s="21"/>
      <c r="HBB1119" s="21"/>
      <c r="HBC1119" s="21"/>
      <c r="HBD1119" s="21"/>
      <c r="HBE1119" s="21"/>
      <c r="HBF1119" s="21"/>
      <c r="HBG1119" s="21"/>
      <c r="HBH1119" s="21"/>
      <c r="HBI1119" s="21"/>
      <c r="HBJ1119" s="21"/>
      <c r="HBK1119" s="21"/>
      <c r="HBL1119" s="21"/>
      <c r="HBM1119" s="21"/>
      <c r="HBN1119" s="21"/>
      <c r="HBO1119" s="21"/>
      <c r="HBP1119" s="21"/>
      <c r="HBQ1119" s="21"/>
      <c r="HBR1119" s="21"/>
      <c r="HBS1119" s="21"/>
      <c r="HBT1119" s="21"/>
      <c r="HBU1119" s="21"/>
      <c r="HBV1119" s="21"/>
      <c r="HBW1119" s="21"/>
      <c r="HBX1119" s="21"/>
      <c r="HBY1119" s="21"/>
      <c r="HBZ1119" s="21"/>
      <c r="HCA1119" s="21"/>
      <c r="HCB1119" s="21"/>
      <c r="HCC1119" s="21"/>
      <c r="HCD1119" s="21"/>
      <c r="HCE1119" s="21"/>
      <c r="HCF1119" s="21"/>
      <c r="HCG1119" s="21"/>
      <c r="HCH1119" s="21"/>
      <c r="HCI1119" s="21"/>
      <c r="HCJ1119" s="21"/>
      <c r="HCK1119" s="21"/>
      <c r="HCL1119" s="21"/>
      <c r="HCM1119" s="21"/>
      <c r="HCN1119" s="21"/>
      <c r="HCO1119" s="21"/>
      <c r="HCP1119" s="21"/>
      <c r="HCQ1119" s="21"/>
      <c r="HCR1119" s="21"/>
      <c r="HCS1119" s="21"/>
      <c r="HCT1119" s="21"/>
      <c r="HCU1119" s="21"/>
      <c r="HCV1119" s="21"/>
      <c r="HCW1119" s="21"/>
      <c r="HCX1119" s="21"/>
      <c r="HCY1119" s="21"/>
      <c r="HCZ1119" s="21"/>
      <c r="HDA1119" s="21"/>
      <c r="HDB1119" s="21"/>
      <c r="HDC1119" s="21"/>
      <c r="HDD1119" s="21"/>
      <c r="HDE1119" s="21"/>
      <c r="HDF1119" s="21"/>
      <c r="HDG1119" s="21"/>
      <c r="HDH1119" s="21"/>
      <c r="HDI1119" s="21"/>
      <c r="HDJ1119" s="21"/>
      <c r="HDK1119" s="21"/>
      <c r="HDL1119" s="21"/>
      <c r="HDM1119" s="21"/>
      <c r="HDN1119" s="21"/>
      <c r="HDO1119" s="21"/>
      <c r="HDP1119" s="21"/>
      <c r="HDQ1119" s="21"/>
      <c r="HDR1119" s="21"/>
      <c r="HDS1119" s="21"/>
      <c r="HDT1119" s="21"/>
      <c r="HDU1119" s="21"/>
      <c r="HDV1119" s="21"/>
      <c r="HDW1119" s="21"/>
      <c r="HDX1119" s="21"/>
      <c r="HDY1119" s="21"/>
      <c r="HDZ1119" s="21"/>
      <c r="HEA1119" s="21"/>
      <c r="HEB1119" s="21"/>
      <c r="HEC1119" s="21"/>
      <c r="HED1119" s="21"/>
      <c r="HEE1119" s="21"/>
      <c r="HEF1119" s="21"/>
      <c r="HEG1119" s="21"/>
      <c r="HEH1119" s="21"/>
      <c r="HEI1119" s="21"/>
      <c r="HEJ1119" s="21"/>
      <c r="HEK1119" s="21"/>
      <c r="HEL1119" s="21"/>
      <c r="HEM1119" s="21"/>
      <c r="HEN1119" s="21"/>
      <c r="HEO1119" s="21"/>
      <c r="HEP1119" s="21"/>
      <c r="HEQ1119" s="21"/>
      <c r="HER1119" s="21"/>
      <c r="HES1119" s="21"/>
      <c r="HET1119" s="21"/>
      <c r="HEU1119" s="21"/>
      <c r="HEV1119" s="21"/>
      <c r="HEW1119" s="21"/>
      <c r="HEX1119" s="21"/>
      <c r="HEY1119" s="21"/>
      <c r="HEZ1119" s="21"/>
      <c r="HFA1119" s="21"/>
      <c r="HFB1119" s="21"/>
      <c r="HFC1119" s="21"/>
      <c r="HFD1119" s="21"/>
      <c r="HFE1119" s="21"/>
      <c r="HFF1119" s="21"/>
      <c r="HFG1119" s="21"/>
      <c r="HFH1119" s="21"/>
      <c r="HFI1119" s="21"/>
      <c r="HFJ1119" s="21"/>
      <c r="HFK1119" s="21"/>
      <c r="HFL1119" s="21"/>
      <c r="HFM1119" s="21"/>
      <c r="HFN1119" s="21"/>
      <c r="HFO1119" s="21"/>
      <c r="HFP1119" s="21"/>
      <c r="HFQ1119" s="21"/>
      <c r="HFR1119" s="21"/>
      <c r="HFS1119" s="21"/>
      <c r="HFT1119" s="21"/>
      <c r="HFU1119" s="21"/>
      <c r="HFV1119" s="21"/>
      <c r="HFW1119" s="21"/>
      <c r="HFX1119" s="21"/>
      <c r="HFY1119" s="21"/>
      <c r="HFZ1119" s="21"/>
      <c r="HGA1119" s="21"/>
      <c r="HGB1119" s="21"/>
      <c r="HGC1119" s="21"/>
      <c r="HGD1119" s="21"/>
      <c r="HGE1119" s="21"/>
      <c r="HGF1119" s="21"/>
      <c r="HGG1119" s="21"/>
      <c r="HGH1119" s="21"/>
      <c r="HGI1119" s="21"/>
      <c r="HGJ1119" s="21"/>
      <c r="HGK1119" s="21"/>
      <c r="HGL1119" s="21"/>
      <c r="HGM1119" s="21"/>
      <c r="HGN1119" s="21"/>
      <c r="HGO1119" s="21"/>
      <c r="HGP1119" s="21"/>
      <c r="HGQ1119" s="21"/>
      <c r="HGR1119" s="21"/>
      <c r="HGS1119" s="21"/>
      <c r="HGT1119" s="21"/>
      <c r="HGU1119" s="21"/>
      <c r="HGV1119" s="21"/>
      <c r="HGW1119" s="21"/>
      <c r="HGX1119" s="21"/>
      <c r="HGY1119" s="21"/>
      <c r="HGZ1119" s="21"/>
      <c r="HHA1119" s="21"/>
      <c r="HHB1119" s="21"/>
      <c r="HHC1119" s="21"/>
      <c r="HHD1119" s="21"/>
      <c r="HHE1119" s="21"/>
      <c r="HHF1119" s="21"/>
      <c r="HHG1119" s="21"/>
      <c r="HHH1119" s="21"/>
      <c r="HHI1119" s="21"/>
      <c r="HHJ1119" s="21"/>
      <c r="HHK1119" s="21"/>
      <c r="HHL1119" s="21"/>
      <c r="HHM1119" s="21"/>
      <c r="HHN1119" s="21"/>
      <c r="HHO1119" s="21"/>
      <c r="HHP1119" s="21"/>
      <c r="HHQ1119" s="21"/>
      <c r="HHR1119" s="21"/>
      <c r="HHS1119" s="21"/>
      <c r="HHT1119" s="21"/>
      <c r="HHU1119" s="21"/>
      <c r="HHV1119" s="21"/>
      <c r="HHW1119" s="21"/>
      <c r="HHX1119" s="21"/>
      <c r="HHY1119" s="21"/>
      <c r="HHZ1119" s="21"/>
      <c r="HIA1119" s="21"/>
      <c r="HIB1119" s="21"/>
      <c r="HIC1119" s="21"/>
      <c r="HID1119" s="21"/>
      <c r="HIE1119" s="21"/>
      <c r="HIF1119" s="21"/>
      <c r="HIG1119" s="21"/>
      <c r="HIH1119" s="21"/>
      <c r="HII1119" s="21"/>
      <c r="HIJ1119" s="21"/>
      <c r="HIK1119" s="21"/>
      <c r="HIL1119" s="21"/>
      <c r="HIM1119" s="21"/>
      <c r="HIN1119" s="21"/>
      <c r="HIO1119" s="21"/>
      <c r="HIP1119" s="21"/>
      <c r="HIQ1119" s="21"/>
      <c r="HIR1119" s="21"/>
      <c r="HIS1119" s="21"/>
      <c r="HIT1119" s="21"/>
      <c r="HIU1119" s="21"/>
      <c r="HIV1119" s="21"/>
      <c r="HIW1119" s="21"/>
      <c r="HIX1119" s="21"/>
      <c r="HIY1119" s="21"/>
      <c r="HIZ1119" s="21"/>
      <c r="HJA1119" s="21"/>
      <c r="HJB1119" s="21"/>
      <c r="HJC1119" s="21"/>
      <c r="HJD1119" s="21"/>
      <c r="HJE1119" s="21"/>
      <c r="HJF1119" s="21"/>
      <c r="HJG1119" s="21"/>
      <c r="HJH1119" s="21"/>
      <c r="HJI1119" s="21"/>
      <c r="HJJ1119" s="21"/>
      <c r="HJK1119" s="21"/>
      <c r="HJL1119" s="21"/>
      <c r="HJM1119" s="21"/>
      <c r="HJN1119" s="21"/>
      <c r="HJO1119" s="21"/>
      <c r="HJP1119" s="21"/>
      <c r="HJQ1119" s="21"/>
      <c r="HJR1119" s="21"/>
      <c r="HJS1119" s="21"/>
      <c r="HJT1119" s="21"/>
      <c r="HJU1119" s="21"/>
      <c r="HJV1119" s="21"/>
      <c r="HJW1119" s="21"/>
      <c r="HJX1119" s="21"/>
      <c r="HJY1119" s="21"/>
      <c r="HJZ1119" s="21"/>
      <c r="HKA1119" s="21"/>
      <c r="HKB1119" s="21"/>
      <c r="HKC1119" s="21"/>
      <c r="HKD1119" s="21"/>
      <c r="HKE1119" s="21"/>
      <c r="HKF1119" s="21"/>
      <c r="HKG1119" s="21"/>
      <c r="HKH1119" s="21"/>
      <c r="HKI1119" s="21"/>
      <c r="HKJ1119" s="21"/>
      <c r="HKK1119" s="21"/>
      <c r="HKL1119" s="21"/>
      <c r="HKM1119" s="21"/>
      <c r="HKN1119" s="21"/>
      <c r="HKO1119" s="21"/>
      <c r="HKP1119" s="21"/>
      <c r="HKQ1119" s="21"/>
      <c r="HKR1119" s="21"/>
      <c r="HKS1119" s="21"/>
      <c r="HKT1119" s="21"/>
      <c r="HKU1119" s="21"/>
      <c r="HKV1119" s="21"/>
      <c r="HKW1119" s="21"/>
      <c r="HKX1119" s="21"/>
      <c r="HKY1119" s="21"/>
      <c r="HKZ1119" s="21"/>
      <c r="HLA1119" s="21"/>
      <c r="HLB1119" s="21"/>
      <c r="HLC1119" s="21"/>
      <c r="HLD1119" s="21"/>
      <c r="HLE1119" s="21"/>
      <c r="HLF1119" s="21"/>
      <c r="HLG1119" s="21"/>
      <c r="HLH1119" s="21"/>
      <c r="HLI1119" s="21"/>
      <c r="HLJ1119" s="21"/>
      <c r="HLK1119" s="21"/>
      <c r="HLL1119" s="21"/>
      <c r="HLM1119" s="21"/>
      <c r="HLN1119" s="21"/>
      <c r="HLO1119" s="21"/>
      <c r="HLP1119" s="21"/>
      <c r="HLQ1119" s="21"/>
      <c r="HLR1119" s="21"/>
      <c r="HLS1119" s="21"/>
      <c r="HLT1119" s="21"/>
      <c r="HLU1119" s="21"/>
      <c r="HLV1119" s="21"/>
      <c r="HLW1119" s="21"/>
      <c r="HLX1119" s="21"/>
      <c r="HLY1119" s="21"/>
      <c r="HLZ1119" s="21"/>
      <c r="HMA1119" s="21"/>
      <c r="HMB1119" s="21"/>
      <c r="HMC1119" s="21"/>
      <c r="HMD1119" s="21"/>
      <c r="HME1119" s="21"/>
      <c r="HMF1119" s="21"/>
      <c r="HMG1119" s="21"/>
      <c r="HMH1119" s="21"/>
      <c r="HMI1119" s="21"/>
      <c r="HMJ1119" s="21"/>
      <c r="HMK1119" s="21"/>
      <c r="HML1119" s="21"/>
      <c r="HMM1119" s="21"/>
      <c r="HMN1119" s="21"/>
      <c r="HMO1119" s="21"/>
      <c r="HMP1119" s="21"/>
      <c r="HMQ1119" s="21"/>
      <c r="HMR1119" s="21"/>
      <c r="HMS1119" s="21"/>
      <c r="HMT1119" s="21"/>
      <c r="HMU1119" s="21"/>
      <c r="HMV1119" s="21"/>
      <c r="HMW1119" s="21"/>
      <c r="HMX1119" s="21"/>
      <c r="HMY1119" s="21"/>
      <c r="HMZ1119" s="21"/>
      <c r="HNA1119" s="21"/>
      <c r="HNB1119" s="21"/>
      <c r="HNC1119" s="21"/>
      <c r="HND1119" s="21"/>
      <c r="HNE1119" s="21"/>
      <c r="HNF1119" s="21"/>
      <c r="HNG1119" s="21"/>
      <c r="HNH1119" s="21"/>
      <c r="HNI1119" s="21"/>
      <c r="HNJ1119" s="21"/>
      <c r="HNK1119" s="21"/>
      <c r="HNL1119" s="21"/>
      <c r="HNM1119" s="21"/>
      <c r="HNN1119" s="21"/>
      <c r="HNO1119" s="21"/>
      <c r="HNP1119" s="21"/>
      <c r="HNQ1119" s="21"/>
      <c r="HNR1119" s="21"/>
      <c r="HNS1119" s="21"/>
      <c r="HNT1119" s="21"/>
      <c r="HNU1119" s="21"/>
      <c r="HNV1119" s="21"/>
      <c r="HNW1119" s="21"/>
      <c r="HNX1119" s="21"/>
      <c r="HNY1119" s="21"/>
      <c r="HNZ1119" s="21"/>
      <c r="HOA1119" s="21"/>
      <c r="HOB1119" s="21"/>
      <c r="HOC1119" s="21"/>
      <c r="HOD1119" s="21"/>
      <c r="HOE1119" s="21"/>
      <c r="HOF1119" s="21"/>
      <c r="HOG1119" s="21"/>
      <c r="HOH1119" s="21"/>
      <c r="HOI1119" s="21"/>
      <c r="HOJ1119" s="21"/>
      <c r="HOK1119" s="21"/>
      <c r="HOL1119" s="21"/>
      <c r="HOM1119" s="21"/>
      <c r="HON1119" s="21"/>
      <c r="HOO1119" s="21"/>
      <c r="HOP1119" s="21"/>
      <c r="HOQ1119" s="21"/>
      <c r="HOR1119" s="21"/>
      <c r="HOS1119" s="21"/>
      <c r="HOT1119" s="21"/>
      <c r="HOU1119" s="21"/>
      <c r="HOV1119" s="21"/>
      <c r="HOW1119" s="21"/>
      <c r="HOX1119" s="21"/>
      <c r="HOY1119" s="21"/>
      <c r="HOZ1119" s="21"/>
      <c r="HPA1119" s="21"/>
      <c r="HPB1119" s="21"/>
      <c r="HPC1119" s="21"/>
      <c r="HPD1119" s="21"/>
      <c r="HPE1119" s="21"/>
      <c r="HPF1119" s="21"/>
      <c r="HPG1119" s="21"/>
      <c r="HPH1119" s="21"/>
      <c r="HPI1119" s="21"/>
      <c r="HPJ1119" s="21"/>
      <c r="HPK1119" s="21"/>
      <c r="HPL1119" s="21"/>
      <c r="HPM1119" s="21"/>
      <c r="HPN1119" s="21"/>
      <c r="HPO1119" s="21"/>
      <c r="HPP1119" s="21"/>
      <c r="HPQ1119" s="21"/>
      <c r="HPR1119" s="21"/>
      <c r="HPS1119" s="21"/>
      <c r="HPT1119" s="21"/>
      <c r="HPU1119" s="21"/>
      <c r="HPV1119" s="21"/>
      <c r="HPW1119" s="21"/>
      <c r="HPX1119" s="21"/>
      <c r="HPY1119" s="21"/>
      <c r="HPZ1119" s="21"/>
      <c r="HQA1119" s="21"/>
      <c r="HQB1119" s="21"/>
      <c r="HQC1119" s="21"/>
      <c r="HQD1119" s="21"/>
      <c r="HQE1119" s="21"/>
      <c r="HQF1119" s="21"/>
      <c r="HQG1119" s="21"/>
      <c r="HQH1119" s="21"/>
      <c r="HQI1119" s="21"/>
      <c r="HQJ1119" s="21"/>
      <c r="HQK1119" s="21"/>
      <c r="HQL1119" s="21"/>
      <c r="HQM1119" s="21"/>
      <c r="HQN1119" s="21"/>
      <c r="HQO1119" s="21"/>
      <c r="HQP1119" s="21"/>
      <c r="HQQ1119" s="21"/>
      <c r="HQR1119" s="21"/>
      <c r="HQS1119" s="21"/>
      <c r="HQT1119" s="21"/>
      <c r="HQU1119" s="21"/>
      <c r="HQV1119" s="21"/>
      <c r="HQW1119" s="21"/>
      <c r="HQX1119" s="21"/>
      <c r="HQY1119" s="21"/>
      <c r="HQZ1119" s="21"/>
      <c r="HRA1119" s="21"/>
      <c r="HRB1119" s="21"/>
      <c r="HRC1119" s="21"/>
      <c r="HRD1119" s="21"/>
      <c r="HRE1119" s="21"/>
      <c r="HRF1119" s="21"/>
      <c r="HRG1119" s="21"/>
      <c r="HRH1119" s="21"/>
      <c r="HRI1119" s="21"/>
      <c r="HRJ1119" s="21"/>
      <c r="HRK1119" s="21"/>
      <c r="HRL1119" s="21"/>
      <c r="HRM1119" s="21"/>
      <c r="HRN1119" s="21"/>
      <c r="HRO1119" s="21"/>
      <c r="HRP1119" s="21"/>
      <c r="HRQ1119" s="21"/>
      <c r="HRR1119" s="21"/>
      <c r="HRS1119" s="21"/>
      <c r="HRT1119" s="21"/>
      <c r="HRU1119" s="21"/>
      <c r="HRV1119" s="21"/>
      <c r="HRW1119" s="21"/>
      <c r="HRX1119" s="21"/>
      <c r="HRY1119" s="21"/>
      <c r="HRZ1119" s="21"/>
      <c r="HSA1119" s="21"/>
      <c r="HSB1119" s="21"/>
      <c r="HSC1119" s="21"/>
      <c r="HSD1119" s="21"/>
      <c r="HSE1119" s="21"/>
      <c r="HSF1119" s="21"/>
      <c r="HSG1119" s="21"/>
      <c r="HSH1119" s="21"/>
      <c r="HSI1119" s="21"/>
      <c r="HSJ1119" s="21"/>
      <c r="HSK1119" s="21"/>
      <c r="HSL1119" s="21"/>
      <c r="HSM1119" s="21"/>
      <c r="HSN1119" s="21"/>
      <c r="HSO1119" s="21"/>
      <c r="HSP1119" s="21"/>
      <c r="HSQ1119" s="21"/>
      <c r="HSR1119" s="21"/>
      <c r="HSS1119" s="21"/>
      <c r="HST1119" s="21"/>
      <c r="HSU1119" s="21"/>
      <c r="HSV1119" s="21"/>
      <c r="HSW1119" s="21"/>
      <c r="HSX1119" s="21"/>
      <c r="HSY1119" s="21"/>
      <c r="HSZ1119" s="21"/>
      <c r="HTA1119" s="21"/>
      <c r="HTB1119" s="21"/>
      <c r="HTC1119" s="21"/>
      <c r="HTD1119" s="21"/>
      <c r="HTE1119" s="21"/>
      <c r="HTF1119" s="21"/>
      <c r="HTG1119" s="21"/>
      <c r="HTH1119" s="21"/>
      <c r="HTI1119" s="21"/>
      <c r="HTJ1119" s="21"/>
      <c r="HTK1119" s="21"/>
      <c r="HTL1119" s="21"/>
      <c r="HTM1119" s="21"/>
      <c r="HTN1119" s="21"/>
      <c r="HTO1119" s="21"/>
      <c r="HTP1119" s="21"/>
      <c r="HTQ1119" s="21"/>
      <c r="HTR1119" s="21"/>
      <c r="HTS1119" s="21"/>
      <c r="HTT1119" s="21"/>
      <c r="HTU1119" s="21"/>
      <c r="HTV1119" s="21"/>
      <c r="HTW1119" s="21"/>
      <c r="HTX1119" s="21"/>
      <c r="HTY1119" s="21"/>
      <c r="HTZ1119" s="21"/>
      <c r="HUA1119" s="21"/>
      <c r="HUB1119" s="21"/>
      <c r="HUC1119" s="21"/>
      <c r="HUD1119" s="21"/>
      <c r="HUE1119" s="21"/>
      <c r="HUF1119" s="21"/>
      <c r="HUG1119" s="21"/>
      <c r="HUH1119" s="21"/>
      <c r="HUI1119" s="21"/>
      <c r="HUJ1119" s="21"/>
      <c r="HUK1119" s="21"/>
      <c r="HUL1119" s="21"/>
      <c r="HUM1119" s="21"/>
      <c r="HUN1119" s="21"/>
      <c r="HUO1119" s="21"/>
      <c r="HUP1119" s="21"/>
      <c r="HUQ1119" s="21"/>
      <c r="HUR1119" s="21"/>
      <c r="HUS1119" s="21"/>
      <c r="HUT1119" s="21"/>
      <c r="HUU1119" s="21"/>
      <c r="HUV1119" s="21"/>
      <c r="HUW1119" s="21"/>
      <c r="HUX1119" s="21"/>
      <c r="HUY1119" s="21"/>
      <c r="HUZ1119" s="21"/>
      <c r="HVA1119" s="21"/>
      <c r="HVB1119" s="21"/>
      <c r="HVC1119" s="21"/>
      <c r="HVD1119" s="21"/>
      <c r="HVE1119" s="21"/>
      <c r="HVF1119" s="21"/>
      <c r="HVG1119" s="21"/>
      <c r="HVH1119" s="21"/>
      <c r="HVI1119" s="21"/>
      <c r="HVJ1119" s="21"/>
      <c r="HVK1119" s="21"/>
      <c r="HVL1119" s="21"/>
      <c r="HVM1119" s="21"/>
      <c r="HVN1119" s="21"/>
      <c r="HVO1119" s="21"/>
      <c r="HVP1119" s="21"/>
      <c r="HVQ1119" s="21"/>
      <c r="HVR1119" s="21"/>
      <c r="HVS1119" s="21"/>
      <c r="HVT1119" s="21"/>
      <c r="HVU1119" s="21"/>
      <c r="HVV1119" s="21"/>
      <c r="HVW1119" s="21"/>
      <c r="HVX1119" s="21"/>
      <c r="HVY1119" s="21"/>
      <c r="HVZ1119" s="21"/>
      <c r="HWA1119" s="21"/>
      <c r="HWB1119" s="21"/>
      <c r="HWC1119" s="21"/>
      <c r="HWD1119" s="21"/>
      <c r="HWE1119" s="21"/>
      <c r="HWF1119" s="21"/>
      <c r="HWG1119" s="21"/>
      <c r="HWH1119" s="21"/>
      <c r="HWI1119" s="21"/>
      <c r="HWJ1119" s="21"/>
      <c r="HWK1119" s="21"/>
      <c r="HWL1119" s="21"/>
      <c r="HWM1119" s="21"/>
      <c r="HWN1119" s="21"/>
      <c r="HWO1119" s="21"/>
      <c r="HWP1119" s="21"/>
      <c r="HWQ1119" s="21"/>
      <c r="HWR1119" s="21"/>
      <c r="HWS1119" s="21"/>
      <c r="HWT1119" s="21"/>
      <c r="HWU1119" s="21"/>
      <c r="HWV1119" s="21"/>
      <c r="HWW1119" s="21"/>
      <c r="HWX1119" s="21"/>
      <c r="HWY1119" s="21"/>
      <c r="HWZ1119" s="21"/>
      <c r="HXA1119" s="21"/>
      <c r="HXB1119" s="21"/>
      <c r="HXC1119" s="21"/>
      <c r="HXD1119" s="21"/>
      <c r="HXE1119" s="21"/>
      <c r="HXF1119" s="21"/>
      <c r="HXG1119" s="21"/>
      <c r="HXH1119" s="21"/>
      <c r="HXI1119" s="21"/>
      <c r="HXJ1119" s="21"/>
      <c r="HXK1119" s="21"/>
      <c r="HXL1119" s="21"/>
      <c r="HXM1119" s="21"/>
      <c r="HXN1119" s="21"/>
      <c r="HXO1119" s="21"/>
      <c r="HXP1119" s="21"/>
      <c r="HXQ1119" s="21"/>
      <c r="HXR1119" s="21"/>
      <c r="HXS1119" s="21"/>
      <c r="HXT1119" s="21"/>
      <c r="HXU1119" s="21"/>
      <c r="HXV1119" s="21"/>
      <c r="HXW1119" s="21"/>
      <c r="HXX1119" s="21"/>
      <c r="HXY1119" s="21"/>
      <c r="HXZ1119" s="21"/>
      <c r="HYA1119" s="21"/>
      <c r="HYB1119" s="21"/>
      <c r="HYC1119" s="21"/>
      <c r="HYD1119" s="21"/>
      <c r="HYE1119" s="21"/>
      <c r="HYF1119" s="21"/>
      <c r="HYG1119" s="21"/>
      <c r="HYH1119" s="21"/>
      <c r="HYI1119" s="21"/>
      <c r="HYJ1119" s="21"/>
      <c r="HYK1119" s="21"/>
      <c r="HYL1119" s="21"/>
      <c r="HYM1119" s="21"/>
      <c r="HYN1119" s="21"/>
      <c r="HYO1119" s="21"/>
      <c r="HYP1119" s="21"/>
      <c r="HYQ1119" s="21"/>
      <c r="HYR1119" s="21"/>
      <c r="HYS1119" s="21"/>
      <c r="HYT1119" s="21"/>
      <c r="HYU1119" s="21"/>
      <c r="HYV1119" s="21"/>
      <c r="HYW1119" s="21"/>
      <c r="HYX1119" s="21"/>
      <c r="HYY1119" s="21"/>
      <c r="HYZ1119" s="21"/>
      <c r="HZA1119" s="21"/>
      <c r="HZB1119" s="21"/>
      <c r="HZC1119" s="21"/>
      <c r="HZD1119" s="21"/>
      <c r="HZE1119" s="21"/>
      <c r="HZF1119" s="21"/>
      <c r="HZG1119" s="21"/>
      <c r="HZH1119" s="21"/>
      <c r="HZI1119" s="21"/>
      <c r="HZJ1119" s="21"/>
      <c r="HZK1119" s="21"/>
      <c r="HZL1119" s="21"/>
      <c r="HZM1119" s="21"/>
      <c r="HZN1119" s="21"/>
      <c r="HZO1119" s="21"/>
      <c r="HZP1119" s="21"/>
      <c r="HZQ1119" s="21"/>
      <c r="HZR1119" s="21"/>
      <c r="HZS1119" s="21"/>
      <c r="HZT1119" s="21"/>
      <c r="HZU1119" s="21"/>
      <c r="HZV1119" s="21"/>
      <c r="HZW1119" s="21"/>
      <c r="HZX1119" s="21"/>
      <c r="HZY1119" s="21"/>
      <c r="HZZ1119" s="21"/>
      <c r="IAA1119" s="21"/>
      <c r="IAB1119" s="21"/>
      <c r="IAC1119" s="21"/>
      <c r="IAD1119" s="21"/>
      <c r="IAE1119" s="21"/>
      <c r="IAF1119" s="21"/>
      <c r="IAG1119" s="21"/>
      <c r="IAH1119" s="21"/>
      <c r="IAI1119" s="21"/>
      <c r="IAJ1119" s="21"/>
      <c r="IAK1119" s="21"/>
      <c r="IAL1119" s="21"/>
      <c r="IAM1119" s="21"/>
      <c r="IAN1119" s="21"/>
      <c r="IAO1119" s="21"/>
      <c r="IAP1119" s="21"/>
      <c r="IAQ1119" s="21"/>
      <c r="IAR1119" s="21"/>
      <c r="IAS1119" s="21"/>
      <c r="IAT1119" s="21"/>
      <c r="IAU1119" s="21"/>
      <c r="IAV1119" s="21"/>
      <c r="IAW1119" s="21"/>
      <c r="IAX1119" s="21"/>
      <c r="IAY1119" s="21"/>
      <c r="IAZ1119" s="21"/>
      <c r="IBA1119" s="21"/>
      <c r="IBB1119" s="21"/>
      <c r="IBC1119" s="21"/>
      <c r="IBD1119" s="21"/>
      <c r="IBE1119" s="21"/>
      <c r="IBF1119" s="21"/>
      <c r="IBG1119" s="21"/>
      <c r="IBH1119" s="21"/>
      <c r="IBI1119" s="21"/>
      <c r="IBJ1119" s="21"/>
      <c r="IBK1119" s="21"/>
      <c r="IBL1119" s="21"/>
      <c r="IBM1119" s="21"/>
      <c r="IBN1119" s="21"/>
      <c r="IBO1119" s="21"/>
      <c r="IBP1119" s="21"/>
      <c r="IBQ1119" s="21"/>
      <c r="IBR1119" s="21"/>
      <c r="IBS1119" s="21"/>
      <c r="IBT1119" s="21"/>
      <c r="IBU1119" s="21"/>
      <c r="IBV1119" s="21"/>
      <c r="IBW1119" s="21"/>
      <c r="IBX1119" s="21"/>
      <c r="IBY1119" s="21"/>
      <c r="IBZ1119" s="21"/>
      <c r="ICA1119" s="21"/>
      <c r="ICB1119" s="21"/>
      <c r="ICC1119" s="21"/>
      <c r="ICD1119" s="21"/>
      <c r="ICE1119" s="21"/>
      <c r="ICF1119" s="21"/>
      <c r="ICG1119" s="21"/>
      <c r="ICH1119" s="21"/>
      <c r="ICI1119" s="21"/>
      <c r="ICJ1119" s="21"/>
      <c r="ICK1119" s="21"/>
      <c r="ICL1119" s="21"/>
      <c r="ICM1119" s="21"/>
      <c r="ICN1119" s="21"/>
      <c r="ICO1119" s="21"/>
      <c r="ICP1119" s="21"/>
      <c r="ICQ1119" s="21"/>
      <c r="ICR1119" s="21"/>
      <c r="ICS1119" s="21"/>
      <c r="ICT1119" s="21"/>
      <c r="ICU1119" s="21"/>
      <c r="ICV1119" s="21"/>
      <c r="ICW1119" s="21"/>
      <c r="ICX1119" s="21"/>
      <c r="ICY1119" s="21"/>
      <c r="ICZ1119" s="21"/>
      <c r="IDA1119" s="21"/>
      <c r="IDB1119" s="21"/>
      <c r="IDC1119" s="21"/>
      <c r="IDD1119" s="21"/>
      <c r="IDE1119" s="21"/>
      <c r="IDF1119" s="21"/>
      <c r="IDG1119" s="21"/>
      <c r="IDH1119" s="21"/>
      <c r="IDI1119" s="21"/>
      <c r="IDJ1119" s="21"/>
      <c r="IDK1119" s="21"/>
      <c r="IDL1119" s="21"/>
      <c r="IDM1119" s="21"/>
      <c r="IDN1119" s="21"/>
      <c r="IDO1119" s="21"/>
      <c r="IDP1119" s="21"/>
      <c r="IDQ1119" s="21"/>
      <c r="IDR1119" s="21"/>
      <c r="IDS1119" s="21"/>
      <c r="IDT1119" s="21"/>
      <c r="IDU1119" s="21"/>
      <c r="IDV1119" s="21"/>
      <c r="IDW1119" s="21"/>
      <c r="IDX1119" s="21"/>
      <c r="IDY1119" s="21"/>
      <c r="IDZ1119" s="21"/>
      <c r="IEA1119" s="21"/>
      <c r="IEB1119" s="21"/>
      <c r="IEC1119" s="21"/>
      <c r="IED1119" s="21"/>
      <c r="IEE1119" s="21"/>
      <c r="IEF1119" s="21"/>
      <c r="IEG1119" s="21"/>
      <c r="IEH1119" s="21"/>
      <c r="IEI1119" s="21"/>
      <c r="IEJ1119" s="21"/>
      <c r="IEK1119" s="21"/>
      <c r="IEL1119" s="21"/>
      <c r="IEM1119" s="21"/>
      <c r="IEN1119" s="21"/>
      <c r="IEO1119" s="21"/>
      <c r="IEP1119" s="21"/>
      <c r="IEQ1119" s="21"/>
      <c r="IER1119" s="21"/>
      <c r="IES1119" s="21"/>
      <c r="IET1119" s="21"/>
      <c r="IEU1119" s="21"/>
      <c r="IEV1119" s="21"/>
      <c r="IEW1119" s="21"/>
      <c r="IEX1119" s="21"/>
      <c r="IEY1119" s="21"/>
      <c r="IEZ1119" s="21"/>
      <c r="IFA1119" s="21"/>
      <c r="IFB1119" s="21"/>
      <c r="IFC1119" s="21"/>
      <c r="IFD1119" s="21"/>
      <c r="IFE1119" s="21"/>
      <c r="IFF1119" s="21"/>
      <c r="IFG1119" s="21"/>
      <c r="IFH1119" s="21"/>
      <c r="IFI1119" s="21"/>
      <c r="IFJ1119" s="21"/>
      <c r="IFK1119" s="21"/>
      <c r="IFL1119" s="21"/>
      <c r="IFM1119" s="21"/>
      <c r="IFN1119" s="21"/>
      <c r="IFO1119" s="21"/>
      <c r="IFP1119" s="21"/>
      <c r="IFQ1119" s="21"/>
      <c r="IFR1119" s="21"/>
      <c r="IFS1119" s="21"/>
      <c r="IFT1119" s="21"/>
      <c r="IFU1119" s="21"/>
      <c r="IFV1119" s="21"/>
      <c r="IFW1119" s="21"/>
      <c r="IFX1119" s="21"/>
      <c r="IFY1119" s="21"/>
      <c r="IFZ1119" s="21"/>
      <c r="IGA1119" s="21"/>
      <c r="IGB1119" s="21"/>
      <c r="IGC1119" s="21"/>
      <c r="IGD1119" s="21"/>
      <c r="IGE1119" s="21"/>
      <c r="IGF1119" s="21"/>
      <c r="IGG1119" s="21"/>
      <c r="IGH1119" s="21"/>
      <c r="IGI1119" s="21"/>
      <c r="IGJ1119" s="21"/>
      <c r="IGK1119" s="21"/>
      <c r="IGL1119" s="21"/>
      <c r="IGM1119" s="21"/>
      <c r="IGN1119" s="21"/>
      <c r="IGO1119" s="21"/>
      <c r="IGP1119" s="21"/>
      <c r="IGQ1119" s="21"/>
      <c r="IGR1119" s="21"/>
      <c r="IGS1119" s="21"/>
      <c r="IGT1119" s="21"/>
      <c r="IGU1119" s="21"/>
      <c r="IGV1119" s="21"/>
      <c r="IGW1119" s="21"/>
      <c r="IGX1119" s="21"/>
      <c r="IGY1119" s="21"/>
      <c r="IGZ1119" s="21"/>
      <c r="IHA1119" s="21"/>
      <c r="IHB1119" s="21"/>
      <c r="IHC1119" s="21"/>
      <c r="IHD1119" s="21"/>
      <c r="IHE1119" s="21"/>
      <c r="IHF1119" s="21"/>
      <c r="IHG1119" s="21"/>
      <c r="IHH1119" s="21"/>
      <c r="IHI1119" s="21"/>
      <c r="IHJ1119" s="21"/>
      <c r="IHK1119" s="21"/>
      <c r="IHL1119" s="21"/>
      <c r="IHM1119" s="21"/>
      <c r="IHN1119" s="21"/>
      <c r="IHO1119" s="21"/>
      <c r="IHP1119" s="21"/>
      <c r="IHQ1119" s="21"/>
      <c r="IHR1119" s="21"/>
      <c r="IHS1119" s="21"/>
      <c r="IHT1119" s="21"/>
      <c r="IHU1119" s="21"/>
      <c r="IHV1119" s="21"/>
      <c r="IHW1119" s="21"/>
      <c r="IHX1119" s="21"/>
      <c r="IHY1119" s="21"/>
      <c r="IHZ1119" s="21"/>
      <c r="IIA1119" s="21"/>
      <c r="IIB1119" s="21"/>
      <c r="IIC1119" s="21"/>
      <c r="IID1119" s="21"/>
      <c r="IIE1119" s="21"/>
      <c r="IIF1119" s="21"/>
      <c r="IIG1119" s="21"/>
      <c r="IIH1119" s="21"/>
      <c r="III1119" s="21"/>
      <c r="IIJ1119" s="21"/>
      <c r="IIK1119" s="21"/>
      <c r="IIL1119" s="21"/>
      <c r="IIM1119" s="21"/>
      <c r="IIN1119" s="21"/>
      <c r="IIO1119" s="21"/>
      <c r="IIP1119" s="21"/>
      <c r="IIQ1119" s="21"/>
      <c r="IIR1119" s="21"/>
      <c r="IIS1119" s="21"/>
      <c r="IIT1119" s="21"/>
      <c r="IIU1119" s="21"/>
      <c r="IIV1119" s="21"/>
      <c r="IIW1119" s="21"/>
      <c r="IIX1119" s="21"/>
      <c r="IIY1119" s="21"/>
      <c r="IIZ1119" s="21"/>
      <c r="IJA1119" s="21"/>
      <c r="IJB1119" s="21"/>
      <c r="IJC1119" s="21"/>
      <c r="IJD1119" s="21"/>
      <c r="IJE1119" s="21"/>
      <c r="IJF1119" s="21"/>
      <c r="IJG1119" s="21"/>
      <c r="IJH1119" s="21"/>
      <c r="IJI1119" s="21"/>
      <c r="IJJ1119" s="21"/>
      <c r="IJK1119" s="21"/>
      <c r="IJL1119" s="21"/>
      <c r="IJM1119" s="21"/>
      <c r="IJN1119" s="21"/>
      <c r="IJO1119" s="21"/>
      <c r="IJP1119" s="21"/>
      <c r="IJQ1119" s="21"/>
      <c r="IJR1119" s="21"/>
      <c r="IJS1119" s="21"/>
      <c r="IJT1119" s="21"/>
      <c r="IJU1119" s="21"/>
      <c r="IJV1119" s="21"/>
      <c r="IJW1119" s="21"/>
      <c r="IJX1119" s="21"/>
      <c r="IJY1119" s="21"/>
      <c r="IJZ1119" s="21"/>
      <c r="IKA1119" s="21"/>
      <c r="IKB1119" s="21"/>
      <c r="IKC1119" s="21"/>
      <c r="IKD1119" s="21"/>
      <c r="IKE1119" s="21"/>
      <c r="IKF1119" s="21"/>
      <c r="IKG1119" s="21"/>
      <c r="IKH1119" s="21"/>
      <c r="IKI1119" s="21"/>
      <c r="IKJ1119" s="21"/>
      <c r="IKK1119" s="21"/>
      <c r="IKL1119" s="21"/>
      <c r="IKM1119" s="21"/>
      <c r="IKN1119" s="21"/>
      <c r="IKO1119" s="21"/>
      <c r="IKP1119" s="21"/>
      <c r="IKQ1119" s="21"/>
      <c r="IKR1119" s="21"/>
      <c r="IKS1119" s="21"/>
      <c r="IKT1119" s="21"/>
      <c r="IKU1119" s="21"/>
      <c r="IKV1119" s="21"/>
      <c r="IKW1119" s="21"/>
      <c r="IKX1119" s="21"/>
      <c r="IKY1119" s="21"/>
      <c r="IKZ1119" s="21"/>
      <c r="ILA1119" s="21"/>
      <c r="ILB1119" s="21"/>
      <c r="ILC1119" s="21"/>
      <c r="ILD1119" s="21"/>
      <c r="ILE1119" s="21"/>
      <c r="ILF1119" s="21"/>
      <c r="ILG1119" s="21"/>
      <c r="ILH1119" s="21"/>
      <c r="ILI1119" s="21"/>
      <c r="ILJ1119" s="21"/>
      <c r="ILK1119" s="21"/>
      <c r="ILL1119" s="21"/>
      <c r="ILM1119" s="21"/>
      <c r="ILN1119" s="21"/>
      <c r="ILO1119" s="21"/>
      <c r="ILP1119" s="21"/>
      <c r="ILQ1119" s="21"/>
      <c r="ILR1119" s="21"/>
      <c r="ILS1119" s="21"/>
      <c r="ILT1119" s="21"/>
      <c r="ILU1119" s="21"/>
      <c r="ILV1119" s="21"/>
      <c r="ILW1119" s="21"/>
      <c r="ILX1119" s="21"/>
      <c r="ILY1119" s="21"/>
      <c r="ILZ1119" s="21"/>
      <c r="IMA1119" s="21"/>
      <c r="IMB1119" s="21"/>
      <c r="IMC1119" s="21"/>
      <c r="IMD1119" s="21"/>
      <c r="IME1119" s="21"/>
      <c r="IMF1119" s="21"/>
      <c r="IMG1119" s="21"/>
      <c r="IMH1119" s="21"/>
      <c r="IMI1119" s="21"/>
      <c r="IMJ1119" s="21"/>
      <c r="IMK1119" s="21"/>
      <c r="IML1119" s="21"/>
      <c r="IMM1119" s="21"/>
      <c r="IMN1119" s="21"/>
      <c r="IMO1119" s="21"/>
      <c r="IMP1119" s="21"/>
      <c r="IMQ1119" s="21"/>
      <c r="IMR1119" s="21"/>
      <c r="IMS1119" s="21"/>
      <c r="IMT1119" s="21"/>
      <c r="IMU1119" s="21"/>
      <c r="IMV1119" s="21"/>
      <c r="IMW1119" s="21"/>
      <c r="IMX1119" s="21"/>
      <c r="IMY1119" s="21"/>
      <c r="IMZ1119" s="21"/>
      <c r="INA1119" s="21"/>
      <c r="INB1119" s="21"/>
      <c r="INC1119" s="21"/>
      <c r="IND1119" s="21"/>
      <c r="INE1119" s="21"/>
      <c r="INF1119" s="21"/>
      <c r="ING1119" s="21"/>
      <c r="INH1119" s="21"/>
      <c r="INI1119" s="21"/>
      <c r="INJ1119" s="21"/>
      <c r="INK1119" s="21"/>
      <c r="INL1119" s="21"/>
      <c r="INM1119" s="21"/>
      <c r="INN1119" s="21"/>
      <c r="INO1119" s="21"/>
      <c r="INP1119" s="21"/>
      <c r="INQ1119" s="21"/>
      <c r="INR1119" s="21"/>
      <c r="INS1119" s="21"/>
      <c r="INT1119" s="21"/>
      <c r="INU1119" s="21"/>
      <c r="INV1119" s="21"/>
      <c r="INW1119" s="21"/>
      <c r="INX1119" s="21"/>
      <c r="INY1119" s="21"/>
      <c r="INZ1119" s="21"/>
      <c r="IOA1119" s="21"/>
      <c r="IOB1119" s="21"/>
      <c r="IOC1119" s="21"/>
      <c r="IOD1119" s="21"/>
      <c r="IOE1119" s="21"/>
      <c r="IOF1119" s="21"/>
      <c r="IOG1119" s="21"/>
      <c r="IOH1119" s="21"/>
      <c r="IOI1119" s="21"/>
      <c r="IOJ1119" s="21"/>
      <c r="IOK1119" s="21"/>
      <c r="IOL1119" s="21"/>
      <c r="IOM1119" s="21"/>
      <c r="ION1119" s="21"/>
      <c r="IOO1119" s="21"/>
      <c r="IOP1119" s="21"/>
      <c r="IOQ1119" s="21"/>
      <c r="IOR1119" s="21"/>
      <c r="IOS1119" s="21"/>
      <c r="IOT1119" s="21"/>
      <c r="IOU1119" s="21"/>
      <c r="IOV1119" s="21"/>
      <c r="IOW1119" s="21"/>
      <c r="IOX1119" s="21"/>
      <c r="IOY1119" s="21"/>
      <c r="IOZ1119" s="21"/>
      <c r="IPA1119" s="21"/>
      <c r="IPB1119" s="21"/>
      <c r="IPC1119" s="21"/>
      <c r="IPD1119" s="21"/>
      <c r="IPE1119" s="21"/>
      <c r="IPF1119" s="21"/>
      <c r="IPG1119" s="21"/>
      <c r="IPH1119" s="21"/>
      <c r="IPI1119" s="21"/>
      <c r="IPJ1119" s="21"/>
      <c r="IPK1119" s="21"/>
      <c r="IPL1119" s="21"/>
      <c r="IPM1119" s="21"/>
      <c r="IPN1119" s="21"/>
      <c r="IPO1119" s="21"/>
      <c r="IPP1119" s="21"/>
      <c r="IPQ1119" s="21"/>
      <c r="IPR1119" s="21"/>
      <c r="IPS1119" s="21"/>
      <c r="IPT1119" s="21"/>
      <c r="IPU1119" s="21"/>
      <c r="IPV1119" s="21"/>
      <c r="IPW1119" s="21"/>
      <c r="IPX1119" s="21"/>
      <c r="IPY1119" s="21"/>
      <c r="IPZ1119" s="21"/>
      <c r="IQA1119" s="21"/>
      <c r="IQB1119" s="21"/>
      <c r="IQC1119" s="21"/>
      <c r="IQD1119" s="21"/>
      <c r="IQE1119" s="21"/>
      <c r="IQF1119" s="21"/>
      <c r="IQG1119" s="21"/>
      <c r="IQH1119" s="21"/>
      <c r="IQI1119" s="21"/>
      <c r="IQJ1119" s="21"/>
      <c r="IQK1119" s="21"/>
      <c r="IQL1119" s="21"/>
      <c r="IQM1119" s="21"/>
      <c r="IQN1119" s="21"/>
      <c r="IQO1119" s="21"/>
      <c r="IQP1119" s="21"/>
      <c r="IQQ1119" s="21"/>
      <c r="IQR1119" s="21"/>
      <c r="IQS1119" s="21"/>
      <c r="IQT1119" s="21"/>
      <c r="IQU1119" s="21"/>
      <c r="IQV1119" s="21"/>
      <c r="IQW1119" s="21"/>
      <c r="IQX1119" s="21"/>
      <c r="IQY1119" s="21"/>
      <c r="IQZ1119" s="21"/>
      <c r="IRA1119" s="21"/>
      <c r="IRB1119" s="21"/>
      <c r="IRC1119" s="21"/>
      <c r="IRD1119" s="21"/>
      <c r="IRE1119" s="21"/>
      <c r="IRF1119" s="21"/>
      <c r="IRG1119" s="21"/>
      <c r="IRH1119" s="21"/>
      <c r="IRI1119" s="21"/>
      <c r="IRJ1119" s="21"/>
      <c r="IRK1119" s="21"/>
      <c r="IRL1119" s="21"/>
      <c r="IRM1119" s="21"/>
      <c r="IRN1119" s="21"/>
      <c r="IRO1119" s="21"/>
      <c r="IRP1119" s="21"/>
      <c r="IRQ1119" s="21"/>
      <c r="IRR1119" s="21"/>
      <c r="IRS1119" s="21"/>
      <c r="IRT1119" s="21"/>
      <c r="IRU1119" s="21"/>
      <c r="IRV1119" s="21"/>
      <c r="IRW1119" s="21"/>
      <c r="IRX1119" s="21"/>
      <c r="IRY1119" s="21"/>
      <c r="IRZ1119" s="21"/>
      <c r="ISA1119" s="21"/>
      <c r="ISB1119" s="21"/>
      <c r="ISC1119" s="21"/>
      <c r="ISD1119" s="21"/>
      <c r="ISE1119" s="21"/>
      <c r="ISF1119" s="21"/>
      <c r="ISG1119" s="21"/>
      <c r="ISH1119" s="21"/>
      <c r="ISI1119" s="21"/>
      <c r="ISJ1119" s="21"/>
      <c r="ISK1119" s="21"/>
      <c r="ISL1119" s="21"/>
      <c r="ISM1119" s="21"/>
      <c r="ISN1119" s="21"/>
      <c r="ISO1119" s="21"/>
      <c r="ISP1119" s="21"/>
      <c r="ISQ1119" s="21"/>
      <c r="ISR1119" s="21"/>
      <c r="ISS1119" s="21"/>
      <c r="IST1119" s="21"/>
      <c r="ISU1119" s="21"/>
      <c r="ISV1119" s="21"/>
      <c r="ISW1119" s="21"/>
      <c r="ISX1119" s="21"/>
      <c r="ISY1119" s="21"/>
      <c r="ISZ1119" s="21"/>
      <c r="ITA1119" s="21"/>
      <c r="ITB1119" s="21"/>
      <c r="ITC1119" s="21"/>
      <c r="ITD1119" s="21"/>
      <c r="ITE1119" s="21"/>
      <c r="ITF1119" s="21"/>
      <c r="ITG1119" s="21"/>
      <c r="ITH1119" s="21"/>
      <c r="ITI1119" s="21"/>
      <c r="ITJ1119" s="21"/>
      <c r="ITK1119" s="21"/>
      <c r="ITL1119" s="21"/>
      <c r="ITM1119" s="21"/>
      <c r="ITN1119" s="21"/>
      <c r="ITO1119" s="21"/>
      <c r="ITP1119" s="21"/>
      <c r="ITQ1119" s="21"/>
      <c r="ITR1119" s="21"/>
      <c r="ITS1119" s="21"/>
      <c r="ITT1119" s="21"/>
      <c r="ITU1119" s="21"/>
      <c r="ITV1119" s="21"/>
      <c r="ITW1119" s="21"/>
      <c r="ITX1119" s="21"/>
      <c r="ITY1119" s="21"/>
      <c r="ITZ1119" s="21"/>
      <c r="IUA1119" s="21"/>
      <c r="IUB1119" s="21"/>
      <c r="IUC1119" s="21"/>
      <c r="IUD1119" s="21"/>
      <c r="IUE1119" s="21"/>
      <c r="IUF1119" s="21"/>
      <c r="IUG1119" s="21"/>
      <c r="IUH1119" s="21"/>
      <c r="IUI1119" s="21"/>
      <c r="IUJ1119" s="21"/>
      <c r="IUK1119" s="21"/>
      <c r="IUL1119" s="21"/>
      <c r="IUM1119" s="21"/>
      <c r="IUN1119" s="21"/>
      <c r="IUO1119" s="21"/>
      <c r="IUP1119" s="21"/>
      <c r="IUQ1119" s="21"/>
      <c r="IUR1119" s="21"/>
      <c r="IUS1119" s="21"/>
      <c r="IUT1119" s="21"/>
      <c r="IUU1119" s="21"/>
      <c r="IUV1119" s="21"/>
      <c r="IUW1119" s="21"/>
      <c r="IUX1119" s="21"/>
      <c r="IUY1119" s="21"/>
      <c r="IUZ1119" s="21"/>
      <c r="IVA1119" s="21"/>
      <c r="IVB1119" s="21"/>
      <c r="IVC1119" s="21"/>
      <c r="IVD1119" s="21"/>
      <c r="IVE1119" s="21"/>
      <c r="IVF1119" s="21"/>
      <c r="IVG1119" s="21"/>
      <c r="IVH1119" s="21"/>
      <c r="IVI1119" s="21"/>
      <c r="IVJ1119" s="21"/>
      <c r="IVK1119" s="21"/>
      <c r="IVL1119" s="21"/>
      <c r="IVM1119" s="21"/>
      <c r="IVN1119" s="21"/>
      <c r="IVO1119" s="21"/>
      <c r="IVP1119" s="21"/>
      <c r="IVQ1119" s="21"/>
      <c r="IVR1119" s="21"/>
      <c r="IVS1119" s="21"/>
      <c r="IVT1119" s="21"/>
      <c r="IVU1119" s="21"/>
      <c r="IVV1119" s="21"/>
      <c r="IVW1119" s="21"/>
      <c r="IVX1119" s="21"/>
      <c r="IVY1119" s="21"/>
      <c r="IVZ1119" s="21"/>
      <c r="IWA1119" s="21"/>
      <c r="IWB1119" s="21"/>
      <c r="IWC1119" s="21"/>
      <c r="IWD1119" s="21"/>
      <c r="IWE1119" s="21"/>
      <c r="IWF1119" s="21"/>
      <c r="IWG1119" s="21"/>
      <c r="IWH1119" s="21"/>
      <c r="IWI1119" s="21"/>
      <c r="IWJ1119" s="21"/>
      <c r="IWK1119" s="21"/>
      <c r="IWL1119" s="21"/>
      <c r="IWM1119" s="21"/>
      <c r="IWN1119" s="21"/>
      <c r="IWO1119" s="21"/>
      <c r="IWP1119" s="21"/>
      <c r="IWQ1119" s="21"/>
      <c r="IWR1119" s="21"/>
      <c r="IWS1119" s="21"/>
      <c r="IWT1119" s="21"/>
      <c r="IWU1119" s="21"/>
      <c r="IWV1119" s="21"/>
      <c r="IWW1119" s="21"/>
      <c r="IWX1119" s="21"/>
      <c r="IWY1119" s="21"/>
      <c r="IWZ1119" s="21"/>
      <c r="IXA1119" s="21"/>
      <c r="IXB1119" s="21"/>
      <c r="IXC1119" s="21"/>
      <c r="IXD1119" s="21"/>
      <c r="IXE1119" s="21"/>
      <c r="IXF1119" s="21"/>
      <c r="IXG1119" s="21"/>
      <c r="IXH1119" s="21"/>
      <c r="IXI1119" s="21"/>
      <c r="IXJ1119" s="21"/>
      <c r="IXK1119" s="21"/>
      <c r="IXL1119" s="21"/>
      <c r="IXM1119" s="21"/>
      <c r="IXN1119" s="21"/>
      <c r="IXO1119" s="21"/>
      <c r="IXP1119" s="21"/>
      <c r="IXQ1119" s="21"/>
      <c r="IXR1119" s="21"/>
      <c r="IXS1119" s="21"/>
      <c r="IXT1119" s="21"/>
      <c r="IXU1119" s="21"/>
      <c r="IXV1119" s="21"/>
      <c r="IXW1119" s="21"/>
      <c r="IXX1119" s="21"/>
      <c r="IXY1119" s="21"/>
      <c r="IXZ1119" s="21"/>
      <c r="IYA1119" s="21"/>
      <c r="IYB1119" s="21"/>
      <c r="IYC1119" s="21"/>
      <c r="IYD1119" s="21"/>
      <c r="IYE1119" s="21"/>
      <c r="IYF1119" s="21"/>
      <c r="IYG1119" s="21"/>
      <c r="IYH1119" s="21"/>
      <c r="IYI1119" s="21"/>
      <c r="IYJ1119" s="21"/>
      <c r="IYK1119" s="21"/>
      <c r="IYL1119" s="21"/>
      <c r="IYM1119" s="21"/>
      <c r="IYN1119" s="21"/>
      <c r="IYO1119" s="21"/>
      <c r="IYP1119" s="21"/>
      <c r="IYQ1119" s="21"/>
      <c r="IYR1119" s="21"/>
      <c r="IYS1119" s="21"/>
      <c r="IYT1119" s="21"/>
      <c r="IYU1119" s="21"/>
      <c r="IYV1119" s="21"/>
      <c r="IYW1119" s="21"/>
      <c r="IYX1119" s="21"/>
      <c r="IYY1119" s="21"/>
      <c r="IYZ1119" s="21"/>
      <c r="IZA1119" s="21"/>
      <c r="IZB1119" s="21"/>
      <c r="IZC1119" s="21"/>
      <c r="IZD1119" s="21"/>
      <c r="IZE1119" s="21"/>
      <c r="IZF1119" s="21"/>
      <c r="IZG1119" s="21"/>
      <c r="IZH1119" s="21"/>
      <c r="IZI1119" s="21"/>
      <c r="IZJ1119" s="21"/>
      <c r="IZK1119" s="21"/>
      <c r="IZL1119" s="21"/>
      <c r="IZM1119" s="21"/>
      <c r="IZN1119" s="21"/>
      <c r="IZO1119" s="21"/>
      <c r="IZP1119" s="21"/>
      <c r="IZQ1119" s="21"/>
      <c r="IZR1119" s="21"/>
      <c r="IZS1119" s="21"/>
      <c r="IZT1119" s="21"/>
      <c r="IZU1119" s="21"/>
      <c r="IZV1119" s="21"/>
      <c r="IZW1119" s="21"/>
      <c r="IZX1119" s="21"/>
      <c r="IZY1119" s="21"/>
      <c r="IZZ1119" s="21"/>
      <c r="JAA1119" s="21"/>
      <c r="JAB1119" s="21"/>
      <c r="JAC1119" s="21"/>
      <c r="JAD1119" s="21"/>
      <c r="JAE1119" s="21"/>
      <c r="JAF1119" s="21"/>
      <c r="JAG1119" s="21"/>
      <c r="JAH1119" s="21"/>
      <c r="JAI1119" s="21"/>
      <c r="JAJ1119" s="21"/>
      <c r="JAK1119" s="21"/>
      <c r="JAL1119" s="21"/>
      <c r="JAM1119" s="21"/>
      <c r="JAN1119" s="21"/>
      <c r="JAO1119" s="21"/>
      <c r="JAP1119" s="21"/>
      <c r="JAQ1119" s="21"/>
      <c r="JAR1119" s="21"/>
      <c r="JAS1119" s="21"/>
      <c r="JAT1119" s="21"/>
      <c r="JAU1119" s="21"/>
      <c r="JAV1119" s="21"/>
      <c r="JAW1119" s="21"/>
      <c r="JAX1119" s="21"/>
      <c r="JAY1119" s="21"/>
      <c r="JAZ1119" s="21"/>
      <c r="JBA1119" s="21"/>
      <c r="JBB1119" s="21"/>
      <c r="JBC1119" s="21"/>
      <c r="JBD1119" s="21"/>
      <c r="JBE1119" s="21"/>
      <c r="JBF1119" s="21"/>
      <c r="JBG1119" s="21"/>
      <c r="JBH1119" s="21"/>
      <c r="JBI1119" s="21"/>
      <c r="JBJ1119" s="21"/>
      <c r="JBK1119" s="21"/>
      <c r="JBL1119" s="21"/>
      <c r="JBM1119" s="21"/>
      <c r="JBN1119" s="21"/>
      <c r="JBO1119" s="21"/>
      <c r="JBP1119" s="21"/>
      <c r="JBQ1119" s="21"/>
      <c r="JBR1119" s="21"/>
      <c r="JBS1119" s="21"/>
      <c r="JBT1119" s="21"/>
      <c r="JBU1119" s="21"/>
      <c r="JBV1119" s="21"/>
      <c r="JBW1119" s="21"/>
      <c r="JBX1119" s="21"/>
      <c r="JBY1119" s="21"/>
      <c r="JBZ1119" s="21"/>
      <c r="JCA1119" s="21"/>
      <c r="JCB1119" s="21"/>
      <c r="JCC1119" s="21"/>
      <c r="JCD1119" s="21"/>
      <c r="JCE1119" s="21"/>
      <c r="JCF1119" s="21"/>
      <c r="JCG1119" s="21"/>
      <c r="JCH1119" s="21"/>
      <c r="JCI1119" s="21"/>
      <c r="JCJ1119" s="21"/>
      <c r="JCK1119" s="21"/>
      <c r="JCL1119" s="21"/>
      <c r="JCM1119" s="21"/>
      <c r="JCN1119" s="21"/>
      <c r="JCO1119" s="21"/>
      <c r="JCP1119" s="21"/>
      <c r="JCQ1119" s="21"/>
      <c r="JCR1119" s="21"/>
      <c r="JCS1119" s="21"/>
      <c r="JCT1119" s="21"/>
      <c r="JCU1119" s="21"/>
      <c r="JCV1119" s="21"/>
      <c r="JCW1119" s="21"/>
      <c r="JCX1119" s="21"/>
      <c r="JCY1119" s="21"/>
      <c r="JCZ1119" s="21"/>
      <c r="JDA1119" s="21"/>
      <c r="JDB1119" s="21"/>
      <c r="JDC1119" s="21"/>
      <c r="JDD1119" s="21"/>
      <c r="JDE1119" s="21"/>
      <c r="JDF1119" s="21"/>
      <c r="JDG1119" s="21"/>
      <c r="JDH1119" s="21"/>
      <c r="JDI1119" s="21"/>
      <c r="JDJ1119" s="21"/>
      <c r="JDK1119" s="21"/>
      <c r="JDL1119" s="21"/>
      <c r="JDM1119" s="21"/>
      <c r="JDN1119" s="21"/>
      <c r="JDO1119" s="21"/>
      <c r="JDP1119" s="21"/>
      <c r="JDQ1119" s="21"/>
      <c r="JDR1119" s="21"/>
      <c r="JDS1119" s="21"/>
      <c r="JDT1119" s="21"/>
      <c r="JDU1119" s="21"/>
      <c r="JDV1119" s="21"/>
      <c r="JDW1119" s="21"/>
      <c r="JDX1119" s="21"/>
      <c r="JDY1119" s="21"/>
      <c r="JDZ1119" s="21"/>
      <c r="JEA1119" s="21"/>
      <c r="JEB1119" s="21"/>
      <c r="JEC1119" s="21"/>
      <c r="JED1119" s="21"/>
      <c r="JEE1119" s="21"/>
      <c r="JEF1119" s="21"/>
      <c r="JEG1119" s="21"/>
      <c r="JEH1119" s="21"/>
      <c r="JEI1119" s="21"/>
      <c r="JEJ1119" s="21"/>
      <c r="JEK1119" s="21"/>
      <c r="JEL1119" s="21"/>
      <c r="JEM1119" s="21"/>
      <c r="JEN1119" s="21"/>
      <c r="JEO1119" s="21"/>
      <c r="JEP1119" s="21"/>
      <c r="JEQ1119" s="21"/>
      <c r="JER1119" s="21"/>
      <c r="JES1119" s="21"/>
      <c r="JET1119" s="21"/>
      <c r="JEU1119" s="21"/>
      <c r="JEV1119" s="21"/>
      <c r="JEW1119" s="21"/>
      <c r="JEX1119" s="21"/>
      <c r="JEY1119" s="21"/>
      <c r="JEZ1119" s="21"/>
      <c r="JFA1119" s="21"/>
      <c r="JFB1119" s="21"/>
      <c r="JFC1119" s="21"/>
      <c r="JFD1119" s="21"/>
      <c r="JFE1119" s="21"/>
      <c r="JFF1119" s="21"/>
      <c r="JFG1119" s="21"/>
      <c r="JFH1119" s="21"/>
      <c r="JFI1119" s="21"/>
      <c r="JFJ1119" s="21"/>
      <c r="JFK1119" s="21"/>
      <c r="JFL1119" s="21"/>
      <c r="JFM1119" s="21"/>
      <c r="JFN1119" s="21"/>
      <c r="JFO1119" s="21"/>
      <c r="JFP1119" s="21"/>
      <c r="JFQ1119" s="21"/>
      <c r="JFR1119" s="21"/>
      <c r="JFS1119" s="21"/>
      <c r="JFT1119" s="21"/>
      <c r="JFU1119" s="21"/>
      <c r="JFV1119" s="21"/>
      <c r="JFW1119" s="21"/>
      <c r="JFX1119" s="21"/>
      <c r="JFY1119" s="21"/>
      <c r="JFZ1119" s="21"/>
      <c r="JGA1119" s="21"/>
      <c r="JGB1119" s="21"/>
      <c r="JGC1119" s="21"/>
      <c r="JGD1119" s="21"/>
      <c r="JGE1119" s="21"/>
      <c r="JGF1119" s="21"/>
      <c r="JGG1119" s="21"/>
      <c r="JGH1119" s="21"/>
      <c r="JGI1119" s="21"/>
      <c r="JGJ1119" s="21"/>
      <c r="JGK1119" s="21"/>
      <c r="JGL1119" s="21"/>
      <c r="JGM1119" s="21"/>
      <c r="JGN1119" s="21"/>
      <c r="JGO1119" s="21"/>
      <c r="JGP1119" s="21"/>
      <c r="JGQ1119" s="21"/>
      <c r="JGR1119" s="21"/>
      <c r="JGS1119" s="21"/>
      <c r="JGT1119" s="21"/>
      <c r="JGU1119" s="21"/>
      <c r="JGV1119" s="21"/>
      <c r="JGW1119" s="21"/>
      <c r="JGX1119" s="21"/>
      <c r="JGY1119" s="21"/>
      <c r="JGZ1119" s="21"/>
      <c r="JHA1119" s="21"/>
      <c r="JHB1119" s="21"/>
      <c r="JHC1119" s="21"/>
      <c r="JHD1119" s="21"/>
      <c r="JHE1119" s="21"/>
      <c r="JHF1119" s="21"/>
      <c r="JHG1119" s="21"/>
      <c r="JHH1119" s="21"/>
      <c r="JHI1119" s="21"/>
      <c r="JHJ1119" s="21"/>
      <c r="JHK1119" s="21"/>
      <c r="JHL1119" s="21"/>
      <c r="JHM1119" s="21"/>
      <c r="JHN1119" s="21"/>
      <c r="JHO1119" s="21"/>
      <c r="JHP1119" s="21"/>
      <c r="JHQ1119" s="21"/>
      <c r="JHR1119" s="21"/>
      <c r="JHS1119" s="21"/>
      <c r="JHT1119" s="21"/>
      <c r="JHU1119" s="21"/>
      <c r="JHV1119" s="21"/>
      <c r="JHW1119" s="21"/>
      <c r="JHX1119" s="21"/>
      <c r="JHY1119" s="21"/>
      <c r="JHZ1119" s="21"/>
      <c r="JIA1119" s="21"/>
      <c r="JIB1119" s="21"/>
      <c r="JIC1119" s="21"/>
      <c r="JID1119" s="21"/>
      <c r="JIE1119" s="21"/>
      <c r="JIF1119" s="21"/>
      <c r="JIG1119" s="21"/>
      <c r="JIH1119" s="21"/>
      <c r="JII1119" s="21"/>
      <c r="JIJ1119" s="21"/>
      <c r="JIK1119" s="21"/>
      <c r="JIL1119" s="21"/>
      <c r="JIM1119" s="21"/>
      <c r="JIN1119" s="21"/>
      <c r="JIO1119" s="21"/>
      <c r="JIP1119" s="21"/>
      <c r="JIQ1119" s="21"/>
      <c r="JIR1119" s="21"/>
      <c r="JIS1119" s="21"/>
      <c r="JIT1119" s="21"/>
      <c r="JIU1119" s="21"/>
      <c r="JIV1119" s="21"/>
      <c r="JIW1119" s="21"/>
      <c r="JIX1119" s="21"/>
      <c r="JIY1119" s="21"/>
      <c r="JIZ1119" s="21"/>
      <c r="JJA1119" s="21"/>
      <c r="JJB1119" s="21"/>
      <c r="JJC1119" s="21"/>
      <c r="JJD1119" s="21"/>
      <c r="JJE1119" s="21"/>
      <c r="JJF1119" s="21"/>
      <c r="JJG1119" s="21"/>
      <c r="JJH1119" s="21"/>
      <c r="JJI1119" s="21"/>
      <c r="JJJ1119" s="21"/>
      <c r="JJK1119" s="21"/>
      <c r="JJL1119" s="21"/>
      <c r="JJM1119" s="21"/>
      <c r="JJN1119" s="21"/>
      <c r="JJO1119" s="21"/>
      <c r="JJP1119" s="21"/>
      <c r="JJQ1119" s="21"/>
      <c r="JJR1119" s="21"/>
      <c r="JJS1119" s="21"/>
      <c r="JJT1119" s="21"/>
      <c r="JJU1119" s="21"/>
      <c r="JJV1119" s="21"/>
      <c r="JJW1119" s="21"/>
      <c r="JJX1119" s="21"/>
      <c r="JJY1119" s="21"/>
      <c r="JJZ1119" s="21"/>
      <c r="JKA1119" s="21"/>
      <c r="JKB1119" s="21"/>
      <c r="JKC1119" s="21"/>
      <c r="JKD1119" s="21"/>
      <c r="JKE1119" s="21"/>
      <c r="JKF1119" s="21"/>
      <c r="JKG1119" s="21"/>
      <c r="JKH1119" s="21"/>
      <c r="JKI1119" s="21"/>
      <c r="JKJ1119" s="21"/>
      <c r="JKK1119" s="21"/>
      <c r="JKL1119" s="21"/>
      <c r="JKM1119" s="21"/>
      <c r="JKN1119" s="21"/>
      <c r="JKO1119" s="21"/>
      <c r="JKP1119" s="21"/>
      <c r="JKQ1119" s="21"/>
      <c r="JKR1119" s="21"/>
      <c r="JKS1119" s="21"/>
      <c r="JKT1119" s="21"/>
      <c r="JKU1119" s="21"/>
      <c r="JKV1119" s="21"/>
      <c r="JKW1119" s="21"/>
      <c r="JKX1119" s="21"/>
      <c r="JKY1119" s="21"/>
      <c r="JKZ1119" s="21"/>
      <c r="JLA1119" s="21"/>
      <c r="JLB1119" s="21"/>
      <c r="JLC1119" s="21"/>
      <c r="JLD1119" s="21"/>
      <c r="JLE1119" s="21"/>
      <c r="JLF1119" s="21"/>
      <c r="JLG1119" s="21"/>
      <c r="JLH1119" s="21"/>
      <c r="JLI1119" s="21"/>
      <c r="JLJ1119" s="21"/>
      <c r="JLK1119" s="21"/>
      <c r="JLL1119" s="21"/>
      <c r="JLM1119" s="21"/>
      <c r="JLN1119" s="21"/>
      <c r="JLO1119" s="21"/>
      <c r="JLP1119" s="21"/>
      <c r="JLQ1119" s="21"/>
      <c r="JLR1119" s="21"/>
      <c r="JLS1119" s="21"/>
      <c r="JLT1119" s="21"/>
      <c r="JLU1119" s="21"/>
      <c r="JLV1119" s="21"/>
      <c r="JLW1119" s="21"/>
      <c r="JLX1119" s="21"/>
      <c r="JLY1119" s="21"/>
      <c r="JLZ1119" s="21"/>
      <c r="JMA1119" s="21"/>
      <c r="JMB1119" s="21"/>
      <c r="JMC1119" s="21"/>
      <c r="JMD1119" s="21"/>
      <c r="JME1119" s="21"/>
      <c r="JMF1119" s="21"/>
      <c r="JMG1119" s="21"/>
      <c r="JMH1119" s="21"/>
      <c r="JMI1119" s="21"/>
      <c r="JMJ1119" s="21"/>
      <c r="JMK1119" s="21"/>
      <c r="JML1119" s="21"/>
      <c r="JMM1119" s="21"/>
      <c r="JMN1119" s="21"/>
      <c r="JMO1119" s="21"/>
      <c r="JMP1119" s="21"/>
      <c r="JMQ1119" s="21"/>
      <c r="JMR1119" s="21"/>
      <c r="JMS1119" s="21"/>
      <c r="JMT1119" s="21"/>
      <c r="JMU1119" s="21"/>
      <c r="JMV1119" s="21"/>
      <c r="JMW1119" s="21"/>
      <c r="JMX1119" s="21"/>
      <c r="JMY1119" s="21"/>
      <c r="JMZ1119" s="21"/>
      <c r="JNA1119" s="21"/>
      <c r="JNB1119" s="21"/>
      <c r="JNC1119" s="21"/>
      <c r="JND1119" s="21"/>
      <c r="JNE1119" s="21"/>
      <c r="JNF1119" s="21"/>
      <c r="JNG1119" s="21"/>
      <c r="JNH1119" s="21"/>
      <c r="JNI1119" s="21"/>
      <c r="JNJ1119" s="21"/>
      <c r="JNK1119" s="21"/>
      <c r="JNL1119" s="21"/>
      <c r="JNM1119" s="21"/>
      <c r="JNN1119" s="21"/>
      <c r="JNO1119" s="21"/>
      <c r="JNP1119" s="21"/>
      <c r="JNQ1119" s="21"/>
      <c r="JNR1119" s="21"/>
      <c r="JNS1119" s="21"/>
      <c r="JNT1119" s="21"/>
      <c r="JNU1119" s="21"/>
      <c r="JNV1119" s="21"/>
      <c r="JNW1119" s="21"/>
      <c r="JNX1119" s="21"/>
      <c r="JNY1119" s="21"/>
      <c r="JNZ1119" s="21"/>
      <c r="JOA1119" s="21"/>
      <c r="JOB1119" s="21"/>
      <c r="JOC1119" s="21"/>
      <c r="JOD1119" s="21"/>
      <c r="JOE1119" s="21"/>
      <c r="JOF1119" s="21"/>
      <c r="JOG1119" s="21"/>
      <c r="JOH1119" s="21"/>
      <c r="JOI1119" s="21"/>
      <c r="JOJ1119" s="21"/>
      <c r="JOK1119" s="21"/>
      <c r="JOL1119" s="21"/>
      <c r="JOM1119" s="21"/>
      <c r="JON1119" s="21"/>
      <c r="JOO1119" s="21"/>
      <c r="JOP1119" s="21"/>
      <c r="JOQ1119" s="21"/>
      <c r="JOR1119" s="21"/>
      <c r="JOS1119" s="21"/>
      <c r="JOT1119" s="21"/>
      <c r="JOU1119" s="21"/>
      <c r="JOV1119" s="21"/>
      <c r="JOW1119" s="21"/>
      <c r="JOX1119" s="21"/>
      <c r="JOY1119" s="21"/>
      <c r="JOZ1119" s="21"/>
      <c r="JPA1119" s="21"/>
      <c r="JPB1119" s="21"/>
      <c r="JPC1119" s="21"/>
      <c r="JPD1119" s="21"/>
      <c r="JPE1119" s="21"/>
      <c r="JPF1119" s="21"/>
      <c r="JPG1119" s="21"/>
      <c r="JPH1119" s="21"/>
      <c r="JPI1119" s="21"/>
      <c r="JPJ1119" s="21"/>
      <c r="JPK1119" s="21"/>
      <c r="JPL1119" s="21"/>
      <c r="JPM1119" s="21"/>
      <c r="JPN1119" s="21"/>
      <c r="JPO1119" s="21"/>
      <c r="JPP1119" s="21"/>
      <c r="JPQ1119" s="21"/>
      <c r="JPR1119" s="21"/>
      <c r="JPS1119" s="21"/>
      <c r="JPT1119" s="21"/>
      <c r="JPU1119" s="21"/>
      <c r="JPV1119" s="21"/>
      <c r="JPW1119" s="21"/>
      <c r="JPX1119" s="21"/>
      <c r="JPY1119" s="21"/>
      <c r="JPZ1119" s="21"/>
      <c r="JQA1119" s="21"/>
      <c r="JQB1119" s="21"/>
      <c r="JQC1119" s="21"/>
      <c r="JQD1119" s="21"/>
      <c r="JQE1119" s="21"/>
      <c r="JQF1119" s="21"/>
      <c r="JQG1119" s="21"/>
      <c r="JQH1119" s="21"/>
      <c r="JQI1119" s="21"/>
      <c r="JQJ1119" s="21"/>
      <c r="JQK1119" s="21"/>
      <c r="JQL1119" s="21"/>
      <c r="JQM1119" s="21"/>
      <c r="JQN1119" s="21"/>
      <c r="JQO1119" s="21"/>
      <c r="JQP1119" s="21"/>
      <c r="JQQ1119" s="21"/>
      <c r="JQR1119" s="21"/>
      <c r="JQS1119" s="21"/>
      <c r="JQT1119" s="21"/>
      <c r="JQU1119" s="21"/>
      <c r="JQV1119" s="21"/>
      <c r="JQW1119" s="21"/>
      <c r="JQX1119" s="21"/>
      <c r="JQY1119" s="21"/>
      <c r="JQZ1119" s="21"/>
      <c r="JRA1119" s="21"/>
      <c r="JRB1119" s="21"/>
      <c r="JRC1119" s="21"/>
      <c r="JRD1119" s="21"/>
      <c r="JRE1119" s="21"/>
      <c r="JRF1119" s="21"/>
      <c r="JRG1119" s="21"/>
      <c r="JRH1119" s="21"/>
      <c r="JRI1119" s="21"/>
      <c r="JRJ1119" s="21"/>
      <c r="JRK1119" s="21"/>
      <c r="JRL1119" s="21"/>
      <c r="JRM1119" s="21"/>
      <c r="JRN1119" s="21"/>
      <c r="JRO1119" s="21"/>
      <c r="JRP1119" s="21"/>
      <c r="JRQ1119" s="21"/>
      <c r="JRR1119" s="21"/>
      <c r="JRS1119" s="21"/>
      <c r="JRT1119" s="21"/>
      <c r="JRU1119" s="21"/>
      <c r="JRV1119" s="21"/>
      <c r="JRW1119" s="21"/>
      <c r="JRX1119" s="21"/>
      <c r="JRY1119" s="21"/>
      <c r="JRZ1119" s="21"/>
      <c r="JSA1119" s="21"/>
      <c r="JSB1119" s="21"/>
      <c r="JSC1119" s="21"/>
      <c r="JSD1119" s="21"/>
      <c r="JSE1119" s="21"/>
      <c r="JSF1119" s="21"/>
      <c r="JSG1119" s="21"/>
      <c r="JSH1119" s="21"/>
      <c r="JSI1119" s="21"/>
      <c r="JSJ1119" s="21"/>
      <c r="JSK1119" s="21"/>
      <c r="JSL1119" s="21"/>
      <c r="JSM1119" s="21"/>
      <c r="JSN1119" s="21"/>
      <c r="JSO1119" s="21"/>
      <c r="JSP1119" s="21"/>
      <c r="JSQ1119" s="21"/>
      <c r="JSR1119" s="21"/>
      <c r="JSS1119" s="21"/>
      <c r="JST1119" s="21"/>
      <c r="JSU1119" s="21"/>
      <c r="JSV1119" s="21"/>
      <c r="JSW1119" s="21"/>
      <c r="JSX1119" s="21"/>
      <c r="JSY1119" s="21"/>
      <c r="JSZ1119" s="21"/>
      <c r="JTA1119" s="21"/>
      <c r="JTB1119" s="21"/>
      <c r="JTC1119" s="21"/>
      <c r="JTD1119" s="21"/>
      <c r="JTE1119" s="21"/>
      <c r="JTF1119" s="21"/>
      <c r="JTG1119" s="21"/>
      <c r="JTH1119" s="21"/>
      <c r="JTI1119" s="21"/>
      <c r="JTJ1119" s="21"/>
      <c r="JTK1119" s="21"/>
      <c r="JTL1119" s="21"/>
      <c r="JTM1119" s="21"/>
      <c r="JTN1119" s="21"/>
      <c r="JTO1119" s="21"/>
      <c r="JTP1119" s="21"/>
      <c r="JTQ1119" s="21"/>
      <c r="JTR1119" s="21"/>
      <c r="JTS1119" s="21"/>
      <c r="JTT1119" s="21"/>
      <c r="JTU1119" s="21"/>
      <c r="JTV1119" s="21"/>
      <c r="JTW1119" s="21"/>
      <c r="JTX1119" s="21"/>
      <c r="JTY1119" s="21"/>
      <c r="JTZ1119" s="21"/>
      <c r="JUA1119" s="21"/>
      <c r="JUB1119" s="21"/>
      <c r="JUC1119" s="21"/>
      <c r="JUD1119" s="21"/>
      <c r="JUE1119" s="21"/>
      <c r="JUF1119" s="21"/>
      <c r="JUG1119" s="21"/>
      <c r="JUH1119" s="21"/>
      <c r="JUI1119" s="21"/>
      <c r="JUJ1119" s="21"/>
      <c r="JUK1119" s="21"/>
      <c r="JUL1119" s="21"/>
      <c r="JUM1119" s="21"/>
      <c r="JUN1119" s="21"/>
      <c r="JUO1119" s="21"/>
      <c r="JUP1119" s="21"/>
      <c r="JUQ1119" s="21"/>
      <c r="JUR1119" s="21"/>
      <c r="JUS1119" s="21"/>
      <c r="JUT1119" s="21"/>
      <c r="JUU1119" s="21"/>
      <c r="JUV1119" s="21"/>
      <c r="JUW1119" s="21"/>
      <c r="JUX1119" s="21"/>
      <c r="JUY1119" s="21"/>
      <c r="JUZ1119" s="21"/>
      <c r="JVA1119" s="21"/>
      <c r="JVB1119" s="21"/>
      <c r="JVC1119" s="21"/>
      <c r="JVD1119" s="21"/>
      <c r="JVE1119" s="21"/>
      <c r="JVF1119" s="21"/>
      <c r="JVG1119" s="21"/>
      <c r="JVH1119" s="21"/>
      <c r="JVI1119" s="21"/>
      <c r="JVJ1119" s="21"/>
      <c r="JVK1119" s="21"/>
      <c r="JVL1119" s="21"/>
      <c r="JVM1119" s="21"/>
      <c r="JVN1119" s="21"/>
      <c r="JVO1119" s="21"/>
      <c r="JVP1119" s="21"/>
      <c r="JVQ1119" s="21"/>
      <c r="JVR1119" s="21"/>
      <c r="JVS1119" s="21"/>
      <c r="JVT1119" s="21"/>
      <c r="JVU1119" s="21"/>
      <c r="JVV1119" s="21"/>
      <c r="JVW1119" s="21"/>
      <c r="JVX1119" s="21"/>
      <c r="JVY1119" s="21"/>
      <c r="JVZ1119" s="21"/>
      <c r="JWA1119" s="21"/>
      <c r="JWB1119" s="21"/>
      <c r="JWC1119" s="21"/>
      <c r="JWD1119" s="21"/>
      <c r="JWE1119" s="21"/>
      <c r="JWF1119" s="21"/>
      <c r="JWG1119" s="21"/>
      <c r="JWH1119" s="21"/>
      <c r="JWI1119" s="21"/>
      <c r="JWJ1119" s="21"/>
      <c r="JWK1119" s="21"/>
      <c r="JWL1119" s="21"/>
      <c r="JWM1119" s="21"/>
      <c r="JWN1119" s="21"/>
      <c r="JWO1119" s="21"/>
      <c r="JWP1119" s="21"/>
      <c r="JWQ1119" s="21"/>
      <c r="JWR1119" s="21"/>
      <c r="JWS1119" s="21"/>
      <c r="JWT1119" s="21"/>
      <c r="JWU1119" s="21"/>
      <c r="JWV1119" s="21"/>
      <c r="JWW1119" s="21"/>
      <c r="JWX1119" s="21"/>
      <c r="JWY1119" s="21"/>
      <c r="JWZ1119" s="21"/>
      <c r="JXA1119" s="21"/>
      <c r="JXB1119" s="21"/>
      <c r="JXC1119" s="21"/>
      <c r="JXD1119" s="21"/>
      <c r="JXE1119" s="21"/>
      <c r="JXF1119" s="21"/>
      <c r="JXG1119" s="21"/>
      <c r="JXH1119" s="21"/>
      <c r="JXI1119" s="21"/>
      <c r="JXJ1119" s="21"/>
      <c r="JXK1119" s="21"/>
      <c r="JXL1119" s="21"/>
      <c r="JXM1119" s="21"/>
      <c r="JXN1119" s="21"/>
      <c r="JXO1119" s="21"/>
      <c r="JXP1119" s="21"/>
      <c r="JXQ1119" s="21"/>
      <c r="JXR1119" s="21"/>
      <c r="JXS1119" s="21"/>
      <c r="JXT1119" s="21"/>
      <c r="JXU1119" s="21"/>
      <c r="JXV1119" s="21"/>
      <c r="JXW1119" s="21"/>
      <c r="JXX1119" s="21"/>
      <c r="JXY1119" s="21"/>
      <c r="JXZ1119" s="21"/>
      <c r="JYA1119" s="21"/>
      <c r="JYB1119" s="21"/>
      <c r="JYC1119" s="21"/>
      <c r="JYD1119" s="21"/>
      <c r="JYE1119" s="21"/>
      <c r="JYF1119" s="21"/>
      <c r="JYG1119" s="21"/>
      <c r="JYH1119" s="21"/>
      <c r="JYI1119" s="21"/>
      <c r="JYJ1119" s="21"/>
      <c r="JYK1119" s="21"/>
      <c r="JYL1119" s="21"/>
      <c r="JYM1119" s="21"/>
      <c r="JYN1119" s="21"/>
      <c r="JYO1119" s="21"/>
      <c r="JYP1119" s="21"/>
      <c r="JYQ1119" s="21"/>
      <c r="JYR1119" s="21"/>
      <c r="JYS1119" s="21"/>
      <c r="JYT1119" s="21"/>
      <c r="JYU1119" s="21"/>
      <c r="JYV1119" s="21"/>
      <c r="JYW1119" s="21"/>
      <c r="JYX1119" s="21"/>
      <c r="JYY1119" s="21"/>
      <c r="JYZ1119" s="21"/>
      <c r="JZA1119" s="21"/>
      <c r="JZB1119" s="21"/>
      <c r="JZC1119" s="21"/>
      <c r="JZD1119" s="21"/>
      <c r="JZE1119" s="21"/>
      <c r="JZF1119" s="21"/>
      <c r="JZG1119" s="21"/>
      <c r="JZH1119" s="21"/>
      <c r="JZI1119" s="21"/>
      <c r="JZJ1119" s="21"/>
      <c r="JZK1119" s="21"/>
      <c r="JZL1119" s="21"/>
      <c r="JZM1119" s="21"/>
      <c r="JZN1119" s="21"/>
      <c r="JZO1119" s="21"/>
      <c r="JZP1119" s="21"/>
      <c r="JZQ1119" s="21"/>
      <c r="JZR1119" s="21"/>
      <c r="JZS1119" s="21"/>
      <c r="JZT1119" s="21"/>
      <c r="JZU1119" s="21"/>
      <c r="JZV1119" s="21"/>
      <c r="JZW1119" s="21"/>
      <c r="JZX1119" s="21"/>
      <c r="JZY1119" s="21"/>
      <c r="JZZ1119" s="21"/>
      <c r="KAA1119" s="21"/>
      <c r="KAB1119" s="21"/>
      <c r="KAC1119" s="21"/>
      <c r="KAD1119" s="21"/>
      <c r="KAE1119" s="21"/>
      <c r="KAF1119" s="21"/>
      <c r="KAG1119" s="21"/>
      <c r="KAH1119" s="21"/>
      <c r="KAI1119" s="21"/>
      <c r="KAJ1119" s="21"/>
      <c r="KAK1119" s="21"/>
      <c r="KAL1119" s="21"/>
      <c r="KAM1119" s="21"/>
      <c r="KAN1119" s="21"/>
      <c r="KAO1119" s="21"/>
      <c r="KAP1119" s="21"/>
      <c r="KAQ1119" s="21"/>
      <c r="KAR1119" s="21"/>
      <c r="KAS1119" s="21"/>
      <c r="KAT1119" s="21"/>
      <c r="KAU1119" s="21"/>
      <c r="KAV1119" s="21"/>
      <c r="KAW1119" s="21"/>
      <c r="KAX1119" s="21"/>
      <c r="KAY1119" s="21"/>
      <c r="KAZ1119" s="21"/>
      <c r="KBA1119" s="21"/>
      <c r="KBB1119" s="21"/>
      <c r="KBC1119" s="21"/>
      <c r="KBD1119" s="21"/>
      <c r="KBE1119" s="21"/>
      <c r="KBF1119" s="21"/>
      <c r="KBG1119" s="21"/>
      <c r="KBH1119" s="21"/>
      <c r="KBI1119" s="21"/>
      <c r="KBJ1119" s="21"/>
      <c r="KBK1119" s="21"/>
      <c r="KBL1119" s="21"/>
      <c r="KBM1119" s="21"/>
      <c r="KBN1119" s="21"/>
      <c r="KBO1119" s="21"/>
      <c r="KBP1119" s="21"/>
      <c r="KBQ1119" s="21"/>
      <c r="KBR1119" s="21"/>
      <c r="KBS1119" s="21"/>
      <c r="KBT1119" s="21"/>
      <c r="KBU1119" s="21"/>
      <c r="KBV1119" s="21"/>
      <c r="KBW1119" s="21"/>
      <c r="KBX1119" s="21"/>
      <c r="KBY1119" s="21"/>
      <c r="KBZ1119" s="21"/>
      <c r="KCA1119" s="21"/>
      <c r="KCB1119" s="21"/>
      <c r="KCC1119" s="21"/>
      <c r="KCD1119" s="21"/>
      <c r="KCE1119" s="21"/>
      <c r="KCF1119" s="21"/>
      <c r="KCG1119" s="21"/>
      <c r="KCH1119" s="21"/>
      <c r="KCI1119" s="21"/>
      <c r="KCJ1119" s="21"/>
      <c r="KCK1119" s="21"/>
      <c r="KCL1119" s="21"/>
      <c r="KCM1119" s="21"/>
      <c r="KCN1119" s="21"/>
      <c r="KCO1119" s="21"/>
      <c r="KCP1119" s="21"/>
      <c r="KCQ1119" s="21"/>
      <c r="KCR1119" s="21"/>
      <c r="KCS1119" s="21"/>
      <c r="KCT1119" s="21"/>
      <c r="KCU1119" s="21"/>
      <c r="KCV1119" s="21"/>
      <c r="KCW1119" s="21"/>
      <c r="KCX1119" s="21"/>
      <c r="KCY1119" s="21"/>
      <c r="KCZ1119" s="21"/>
      <c r="KDA1119" s="21"/>
      <c r="KDB1119" s="21"/>
      <c r="KDC1119" s="21"/>
      <c r="KDD1119" s="21"/>
      <c r="KDE1119" s="21"/>
      <c r="KDF1119" s="21"/>
      <c r="KDG1119" s="21"/>
      <c r="KDH1119" s="21"/>
      <c r="KDI1119" s="21"/>
      <c r="KDJ1119" s="21"/>
      <c r="KDK1119" s="21"/>
      <c r="KDL1119" s="21"/>
      <c r="KDM1119" s="21"/>
      <c r="KDN1119" s="21"/>
      <c r="KDO1119" s="21"/>
      <c r="KDP1119" s="21"/>
      <c r="KDQ1119" s="21"/>
      <c r="KDR1119" s="21"/>
      <c r="KDS1119" s="21"/>
      <c r="KDT1119" s="21"/>
      <c r="KDU1119" s="21"/>
      <c r="KDV1119" s="21"/>
      <c r="KDW1119" s="21"/>
      <c r="KDX1119" s="21"/>
      <c r="KDY1119" s="21"/>
      <c r="KDZ1119" s="21"/>
      <c r="KEA1119" s="21"/>
      <c r="KEB1119" s="21"/>
      <c r="KEC1119" s="21"/>
      <c r="KED1119" s="21"/>
      <c r="KEE1119" s="21"/>
      <c r="KEF1119" s="21"/>
      <c r="KEG1119" s="21"/>
      <c r="KEH1119" s="21"/>
      <c r="KEI1119" s="21"/>
      <c r="KEJ1119" s="21"/>
      <c r="KEK1119" s="21"/>
      <c r="KEL1119" s="21"/>
      <c r="KEM1119" s="21"/>
      <c r="KEN1119" s="21"/>
      <c r="KEO1119" s="21"/>
      <c r="KEP1119" s="21"/>
      <c r="KEQ1119" s="21"/>
      <c r="KER1119" s="21"/>
      <c r="KES1119" s="21"/>
      <c r="KET1119" s="21"/>
      <c r="KEU1119" s="21"/>
      <c r="KEV1119" s="21"/>
      <c r="KEW1119" s="21"/>
      <c r="KEX1119" s="21"/>
      <c r="KEY1119" s="21"/>
      <c r="KEZ1119" s="21"/>
      <c r="KFA1119" s="21"/>
      <c r="KFB1119" s="21"/>
      <c r="KFC1119" s="21"/>
      <c r="KFD1119" s="21"/>
      <c r="KFE1119" s="21"/>
      <c r="KFF1119" s="21"/>
      <c r="KFG1119" s="21"/>
      <c r="KFH1119" s="21"/>
      <c r="KFI1119" s="21"/>
      <c r="KFJ1119" s="21"/>
      <c r="KFK1119" s="21"/>
      <c r="KFL1119" s="21"/>
      <c r="KFM1119" s="21"/>
      <c r="KFN1119" s="21"/>
      <c r="KFO1119" s="21"/>
      <c r="KFP1119" s="21"/>
      <c r="KFQ1119" s="21"/>
      <c r="KFR1119" s="21"/>
      <c r="KFS1119" s="21"/>
      <c r="KFT1119" s="21"/>
      <c r="KFU1119" s="21"/>
      <c r="KFV1119" s="21"/>
      <c r="KFW1119" s="21"/>
      <c r="KFX1119" s="21"/>
      <c r="KFY1119" s="21"/>
      <c r="KFZ1119" s="21"/>
      <c r="KGA1119" s="21"/>
      <c r="KGB1119" s="21"/>
      <c r="KGC1119" s="21"/>
      <c r="KGD1119" s="21"/>
      <c r="KGE1119" s="21"/>
      <c r="KGF1119" s="21"/>
      <c r="KGG1119" s="21"/>
      <c r="KGH1119" s="21"/>
      <c r="KGI1119" s="21"/>
      <c r="KGJ1119" s="21"/>
      <c r="KGK1119" s="21"/>
      <c r="KGL1119" s="21"/>
      <c r="KGM1119" s="21"/>
      <c r="KGN1119" s="21"/>
      <c r="KGO1119" s="21"/>
      <c r="KGP1119" s="21"/>
      <c r="KGQ1119" s="21"/>
      <c r="KGR1119" s="21"/>
      <c r="KGS1119" s="21"/>
      <c r="KGT1119" s="21"/>
      <c r="KGU1119" s="21"/>
      <c r="KGV1119" s="21"/>
      <c r="KGW1119" s="21"/>
      <c r="KGX1119" s="21"/>
      <c r="KGY1119" s="21"/>
      <c r="KGZ1119" s="21"/>
      <c r="KHA1119" s="21"/>
      <c r="KHB1119" s="21"/>
      <c r="KHC1119" s="21"/>
      <c r="KHD1119" s="21"/>
      <c r="KHE1119" s="21"/>
      <c r="KHF1119" s="21"/>
      <c r="KHG1119" s="21"/>
      <c r="KHH1119" s="21"/>
      <c r="KHI1119" s="21"/>
      <c r="KHJ1119" s="21"/>
      <c r="KHK1119" s="21"/>
      <c r="KHL1119" s="21"/>
      <c r="KHM1119" s="21"/>
      <c r="KHN1119" s="21"/>
      <c r="KHO1119" s="21"/>
      <c r="KHP1119" s="21"/>
      <c r="KHQ1119" s="21"/>
      <c r="KHR1119" s="21"/>
      <c r="KHS1119" s="21"/>
      <c r="KHT1119" s="21"/>
      <c r="KHU1119" s="21"/>
      <c r="KHV1119" s="21"/>
      <c r="KHW1119" s="21"/>
      <c r="KHX1119" s="21"/>
      <c r="KHY1119" s="21"/>
      <c r="KHZ1119" s="21"/>
      <c r="KIA1119" s="21"/>
      <c r="KIB1119" s="21"/>
      <c r="KIC1119" s="21"/>
      <c r="KID1119" s="21"/>
      <c r="KIE1119" s="21"/>
      <c r="KIF1119" s="21"/>
      <c r="KIG1119" s="21"/>
      <c r="KIH1119" s="21"/>
      <c r="KII1119" s="21"/>
      <c r="KIJ1119" s="21"/>
      <c r="KIK1119" s="21"/>
      <c r="KIL1119" s="21"/>
      <c r="KIM1119" s="21"/>
      <c r="KIN1119" s="21"/>
      <c r="KIO1119" s="21"/>
      <c r="KIP1119" s="21"/>
      <c r="KIQ1119" s="21"/>
      <c r="KIR1119" s="21"/>
      <c r="KIS1119" s="21"/>
      <c r="KIT1119" s="21"/>
      <c r="KIU1119" s="21"/>
      <c r="KIV1119" s="21"/>
      <c r="KIW1119" s="21"/>
      <c r="KIX1119" s="21"/>
      <c r="KIY1119" s="21"/>
      <c r="KIZ1119" s="21"/>
      <c r="KJA1119" s="21"/>
      <c r="KJB1119" s="21"/>
      <c r="KJC1119" s="21"/>
      <c r="KJD1119" s="21"/>
      <c r="KJE1119" s="21"/>
      <c r="KJF1119" s="21"/>
      <c r="KJG1119" s="21"/>
      <c r="KJH1119" s="21"/>
      <c r="KJI1119" s="21"/>
      <c r="KJJ1119" s="21"/>
      <c r="KJK1119" s="21"/>
      <c r="KJL1119" s="21"/>
      <c r="KJM1119" s="21"/>
      <c r="KJN1119" s="21"/>
      <c r="KJO1119" s="21"/>
      <c r="KJP1119" s="21"/>
      <c r="KJQ1119" s="21"/>
      <c r="KJR1119" s="21"/>
      <c r="KJS1119" s="21"/>
      <c r="KJT1119" s="21"/>
      <c r="KJU1119" s="21"/>
      <c r="KJV1119" s="21"/>
      <c r="KJW1119" s="21"/>
      <c r="KJX1119" s="21"/>
      <c r="KJY1119" s="21"/>
      <c r="KJZ1119" s="21"/>
      <c r="KKA1119" s="21"/>
      <c r="KKB1119" s="21"/>
      <c r="KKC1119" s="21"/>
      <c r="KKD1119" s="21"/>
      <c r="KKE1119" s="21"/>
      <c r="KKF1119" s="21"/>
      <c r="KKG1119" s="21"/>
      <c r="KKH1119" s="21"/>
      <c r="KKI1119" s="21"/>
      <c r="KKJ1119" s="21"/>
      <c r="KKK1119" s="21"/>
      <c r="KKL1119" s="21"/>
      <c r="KKM1119" s="21"/>
      <c r="KKN1119" s="21"/>
      <c r="KKO1119" s="21"/>
      <c r="KKP1119" s="21"/>
      <c r="KKQ1119" s="21"/>
      <c r="KKR1119" s="21"/>
      <c r="KKS1119" s="21"/>
      <c r="KKT1119" s="21"/>
      <c r="KKU1119" s="21"/>
      <c r="KKV1119" s="21"/>
      <c r="KKW1119" s="21"/>
      <c r="KKX1119" s="21"/>
      <c r="KKY1119" s="21"/>
      <c r="KKZ1119" s="21"/>
      <c r="KLA1119" s="21"/>
      <c r="KLB1119" s="21"/>
      <c r="KLC1119" s="21"/>
      <c r="KLD1119" s="21"/>
      <c r="KLE1119" s="21"/>
      <c r="KLF1119" s="21"/>
      <c r="KLG1119" s="21"/>
      <c r="KLH1119" s="21"/>
      <c r="KLI1119" s="21"/>
      <c r="KLJ1119" s="21"/>
      <c r="KLK1119" s="21"/>
      <c r="KLL1119" s="21"/>
      <c r="KLM1119" s="21"/>
      <c r="KLN1119" s="21"/>
      <c r="KLO1119" s="21"/>
      <c r="KLP1119" s="21"/>
      <c r="KLQ1119" s="21"/>
      <c r="KLR1119" s="21"/>
      <c r="KLS1119" s="21"/>
      <c r="KLT1119" s="21"/>
      <c r="KLU1119" s="21"/>
      <c r="KLV1119" s="21"/>
      <c r="KLW1119" s="21"/>
      <c r="KLX1119" s="21"/>
      <c r="KLY1119" s="21"/>
      <c r="KLZ1119" s="21"/>
      <c r="KMA1119" s="21"/>
      <c r="KMB1119" s="21"/>
      <c r="KMC1119" s="21"/>
      <c r="KMD1119" s="21"/>
      <c r="KME1119" s="21"/>
      <c r="KMF1119" s="21"/>
      <c r="KMG1119" s="21"/>
      <c r="KMH1119" s="21"/>
      <c r="KMI1119" s="21"/>
      <c r="KMJ1119" s="21"/>
      <c r="KMK1119" s="21"/>
      <c r="KML1119" s="21"/>
      <c r="KMM1119" s="21"/>
      <c r="KMN1119" s="21"/>
      <c r="KMO1119" s="21"/>
      <c r="KMP1119" s="21"/>
      <c r="KMQ1119" s="21"/>
      <c r="KMR1119" s="21"/>
      <c r="KMS1119" s="21"/>
      <c r="KMT1119" s="21"/>
      <c r="KMU1119" s="21"/>
      <c r="KMV1119" s="21"/>
      <c r="KMW1119" s="21"/>
      <c r="KMX1119" s="21"/>
      <c r="KMY1119" s="21"/>
      <c r="KMZ1119" s="21"/>
      <c r="KNA1119" s="21"/>
      <c r="KNB1119" s="21"/>
      <c r="KNC1119" s="21"/>
      <c r="KND1119" s="21"/>
      <c r="KNE1119" s="21"/>
      <c r="KNF1119" s="21"/>
      <c r="KNG1119" s="21"/>
      <c r="KNH1119" s="21"/>
      <c r="KNI1119" s="21"/>
      <c r="KNJ1119" s="21"/>
      <c r="KNK1119" s="21"/>
      <c r="KNL1119" s="21"/>
      <c r="KNM1119" s="21"/>
      <c r="KNN1119" s="21"/>
      <c r="KNO1119" s="21"/>
      <c r="KNP1119" s="21"/>
      <c r="KNQ1119" s="21"/>
      <c r="KNR1119" s="21"/>
      <c r="KNS1119" s="21"/>
      <c r="KNT1119" s="21"/>
      <c r="KNU1119" s="21"/>
      <c r="KNV1119" s="21"/>
      <c r="KNW1119" s="21"/>
      <c r="KNX1119" s="21"/>
      <c r="KNY1119" s="21"/>
      <c r="KNZ1119" s="21"/>
      <c r="KOA1119" s="21"/>
      <c r="KOB1119" s="21"/>
      <c r="KOC1119" s="21"/>
      <c r="KOD1119" s="21"/>
      <c r="KOE1119" s="21"/>
      <c r="KOF1119" s="21"/>
      <c r="KOG1119" s="21"/>
      <c r="KOH1119" s="21"/>
      <c r="KOI1119" s="21"/>
      <c r="KOJ1119" s="21"/>
      <c r="KOK1119" s="21"/>
      <c r="KOL1119" s="21"/>
      <c r="KOM1119" s="21"/>
      <c r="KON1119" s="21"/>
      <c r="KOO1119" s="21"/>
      <c r="KOP1119" s="21"/>
      <c r="KOQ1119" s="21"/>
      <c r="KOR1119" s="21"/>
      <c r="KOS1119" s="21"/>
      <c r="KOT1119" s="21"/>
      <c r="KOU1119" s="21"/>
      <c r="KOV1119" s="21"/>
      <c r="KOW1119" s="21"/>
      <c r="KOX1119" s="21"/>
      <c r="KOY1119" s="21"/>
      <c r="KOZ1119" s="21"/>
      <c r="KPA1119" s="21"/>
      <c r="KPB1119" s="21"/>
      <c r="KPC1119" s="21"/>
      <c r="KPD1119" s="21"/>
      <c r="KPE1119" s="21"/>
      <c r="KPF1119" s="21"/>
      <c r="KPG1119" s="21"/>
      <c r="KPH1119" s="21"/>
      <c r="KPI1119" s="21"/>
      <c r="KPJ1119" s="21"/>
      <c r="KPK1119" s="21"/>
      <c r="KPL1119" s="21"/>
      <c r="KPM1119" s="21"/>
      <c r="KPN1119" s="21"/>
      <c r="KPO1119" s="21"/>
      <c r="KPP1119" s="21"/>
      <c r="KPQ1119" s="21"/>
      <c r="KPR1119" s="21"/>
      <c r="KPS1119" s="21"/>
      <c r="KPT1119" s="21"/>
      <c r="KPU1119" s="21"/>
      <c r="KPV1119" s="21"/>
      <c r="KPW1119" s="21"/>
      <c r="KPX1119" s="21"/>
      <c r="KPY1119" s="21"/>
      <c r="KPZ1119" s="21"/>
      <c r="KQA1119" s="21"/>
      <c r="KQB1119" s="21"/>
      <c r="KQC1119" s="21"/>
      <c r="KQD1119" s="21"/>
      <c r="KQE1119" s="21"/>
      <c r="KQF1119" s="21"/>
      <c r="KQG1119" s="21"/>
      <c r="KQH1119" s="21"/>
      <c r="KQI1119" s="21"/>
      <c r="KQJ1119" s="21"/>
      <c r="KQK1119" s="21"/>
      <c r="KQL1119" s="21"/>
      <c r="KQM1119" s="21"/>
      <c r="KQN1119" s="21"/>
      <c r="KQO1119" s="21"/>
      <c r="KQP1119" s="21"/>
      <c r="KQQ1119" s="21"/>
      <c r="KQR1119" s="21"/>
      <c r="KQS1119" s="21"/>
      <c r="KQT1119" s="21"/>
      <c r="KQU1119" s="21"/>
      <c r="KQV1119" s="21"/>
      <c r="KQW1119" s="21"/>
      <c r="KQX1119" s="21"/>
      <c r="KQY1119" s="21"/>
      <c r="KQZ1119" s="21"/>
      <c r="KRA1119" s="21"/>
      <c r="KRB1119" s="21"/>
      <c r="KRC1119" s="21"/>
      <c r="KRD1119" s="21"/>
      <c r="KRE1119" s="21"/>
      <c r="KRF1119" s="21"/>
      <c r="KRG1119" s="21"/>
      <c r="KRH1119" s="21"/>
      <c r="KRI1119" s="21"/>
      <c r="KRJ1119" s="21"/>
      <c r="KRK1119" s="21"/>
      <c r="KRL1119" s="21"/>
      <c r="KRM1119" s="21"/>
      <c r="KRN1119" s="21"/>
      <c r="KRO1119" s="21"/>
      <c r="KRP1119" s="21"/>
      <c r="KRQ1119" s="21"/>
      <c r="KRR1119" s="21"/>
      <c r="KRS1119" s="21"/>
      <c r="KRT1119" s="21"/>
      <c r="KRU1119" s="21"/>
      <c r="KRV1119" s="21"/>
      <c r="KRW1119" s="21"/>
      <c r="KRX1119" s="21"/>
      <c r="KRY1119" s="21"/>
      <c r="KRZ1119" s="21"/>
      <c r="KSA1119" s="21"/>
      <c r="KSB1119" s="21"/>
      <c r="KSC1119" s="21"/>
      <c r="KSD1119" s="21"/>
      <c r="KSE1119" s="21"/>
      <c r="KSF1119" s="21"/>
      <c r="KSG1119" s="21"/>
      <c r="KSH1119" s="21"/>
      <c r="KSI1119" s="21"/>
      <c r="KSJ1119" s="21"/>
      <c r="KSK1119" s="21"/>
      <c r="KSL1119" s="21"/>
      <c r="KSM1119" s="21"/>
      <c r="KSN1119" s="21"/>
      <c r="KSO1119" s="21"/>
      <c r="KSP1119" s="21"/>
      <c r="KSQ1119" s="21"/>
      <c r="KSR1119" s="21"/>
      <c r="KSS1119" s="21"/>
      <c r="KST1119" s="21"/>
      <c r="KSU1119" s="21"/>
      <c r="KSV1119" s="21"/>
      <c r="KSW1119" s="21"/>
      <c r="KSX1119" s="21"/>
      <c r="KSY1119" s="21"/>
      <c r="KSZ1119" s="21"/>
      <c r="KTA1119" s="21"/>
      <c r="KTB1119" s="21"/>
      <c r="KTC1119" s="21"/>
      <c r="KTD1119" s="21"/>
      <c r="KTE1119" s="21"/>
      <c r="KTF1119" s="21"/>
      <c r="KTG1119" s="21"/>
      <c r="KTH1119" s="21"/>
      <c r="KTI1119" s="21"/>
      <c r="KTJ1119" s="21"/>
      <c r="KTK1119" s="21"/>
      <c r="KTL1119" s="21"/>
      <c r="KTM1119" s="21"/>
      <c r="KTN1119" s="21"/>
      <c r="KTO1119" s="21"/>
      <c r="KTP1119" s="21"/>
      <c r="KTQ1119" s="21"/>
      <c r="KTR1119" s="21"/>
      <c r="KTS1119" s="21"/>
      <c r="KTT1119" s="21"/>
      <c r="KTU1119" s="21"/>
      <c r="KTV1119" s="21"/>
      <c r="KTW1119" s="21"/>
      <c r="KTX1119" s="21"/>
      <c r="KTY1119" s="21"/>
      <c r="KTZ1119" s="21"/>
      <c r="KUA1119" s="21"/>
      <c r="KUB1119" s="21"/>
      <c r="KUC1119" s="21"/>
      <c r="KUD1119" s="21"/>
      <c r="KUE1119" s="21"/>
      <c r="KUF1119" s="21"/>
      <c r="KUG1119" s="21"/>
      <c r="KUH1119" s="21"/>
      <c r="KUI1119" s="21"/>
      <c r="KUJ1119" s="21"/>
      <c r="KUK1119" s="21"/>
      <c r="KUL1119" s="21"/>
      <c r="KUM1119" s="21"/>
      <c r="KUN1119" s="21"/>
      <c r="KUO1119" s="21"/>
      <c r="KUP1119" s="21"/>
      <c r="KUQ1119" s="21"/>
      <c r="KUR1119" s="21"/>
      <c r="KUS1119" s="21"/>
      <c r="KUT1119" s="21"/>
      <c r="KUU1119" s="21"/>
      <c r="KUV1119" s="21"/>
      <c r="KUW1119" s="21"/>
      <c r="KUX1119" s="21"/>
      <c r="KUY1119" s="21"/>
      <c r="KUZ1119" s="21"/>
      <c r="KVA1119" s="21"/>
      <c r="KVB1119" s="21"/>
      <c r="KVC1119" s="21"/>
      <c r="KVD1119" s="21"/>
      <c r="KVE1119" s="21"/>
      <c r="KVF1119" s="21"/>
      <c r="KVG1119" s="21"/>
      <c r="KVH1119" s="21"/>
      <c r="KVI1119" s="21"/>
      <c r="KVJ1119" s="21"/>
      <c r="KVK1119" s="21"/>
      <c r="KVL1119" s="21"/>
      <c r="KVM1119" s="21"/>
      <c r="KVN1119" s="21"/>
      <c r="KVO1119" s="21"/>
      <c r="KVP1119" s="21"/>
      <c r="KVQ1119" s="21"/>
      <c r="KVR1119" s="21"/>
      <c r="KVS1119" s="21"/>
      <c r="KVT1119" s="21"/>
      <c r="KVU1119" s="21"/>
      <c r="KVV1119" s="21"/>
      <c r="KVW1119" s="21"/>
      <c r="KVX1119" s="21"/>
      <c r="KVY1119" s="21"/>
      <c r="KVZ1119" s="21"/>
      <c r="KWA1119" s="21"/>
      <c r="KWB1119" s="21"/>
      <c r="KWC1119" s="21"/>
      <c r="KWD1119" s="21"/>
      <c r="KWE1119" s="21"/>
      <c r="KWF1119" s="21"/>
      <c r="KWG1119" s="21"/>
      <c r="KWH1119" s="21"/>
      <c r="KWI1119" s="21"/>
      <c r="KWJ1119" s="21"/>
      <c r="KWK1119" s="21"/>
      <c r="KWL1119" s="21"/>
      <c r="KWM1119" s="21"/>
      <c r="KWN1119" s="21"/>
      <c r="KWO1119" s="21"/>
      <c r="KWP1119" s="21"/>
      <c r="KWQ1119" s="21"/>
      <c r="KWR1119" s="21"/>
      <c r="KWS1119" s="21"/>
      <c r="KWT1119" s="21"/>
      <c r="KWU1119" s="21"/>
      <c r="KWV1119" s="21"/>
      <c r="KWW1119" s="21"/>
      <c r="KWX1119" s="21"/>
      <c r="KWY1119" s="21"/>
      <c r="KWZ1119" s="21"/>
      <c r="KXA1119" s="21"/>
      <c r="KXB1119" s="21"/>
      <c r="KXC1119" s="21"/>
      <c r="KXD1119" s="21"/>
      <c r="KXE1119" s="21"/>
      <c r="KXF1119" s="21"/>
      <c r="KXG1119" s="21"/>
      <c r="KXH1119" s="21"/>
      <c r="KXI1119" s="21"/>
      <c r="KXJ1119" s="21"/>
      <c r="KXK1119" s="21"/>
      <c r="KXL1119" s="21"/>
      <c r="KXM1119" s="21"/>
      <c r="KXN1119" s="21"/>
      <c r="KXO1119" s="21"/>
      <c r="KXP1119" s="21"/>
      <c r="KXQ1119" s="21"/>
      <c r="KXR1119" s="21"/>
      <c r="KXS1119" s="21"/>
      <c r="KXT1119" s="21"/>
      <c r="KXU1119" s="21"/>
      <c r="KXV1119" s="21"/>
      <c r="KXW1119" s="21"/>
      <c r="KXX1119" s="21"/>
      <c r="KXY1119" s="21"/>
      <c r="KXZ1119" s="21"/>
      <c r="KYA1119" s="21"/>
      <c r="KYB1119" s="21"/>
      <c r="KYC1119" s="21"/>
      <c r="KYD1119" s="21"/>
      <c r="KYE1119" s="21"/>
      <c r="KYF1119" s="21"/>
      <c r="KYG1119" s="21"/>
      <c r="KYH1119" s="21"/>
      <c r="KYI1119" s="21"/>
      <c r="KYJ1119" s="21"/>
      <c r="KYK1119" s="21"/>
      <c r="KYL1119" s="21"/>
      <c r="KYM1119" s="21"/>
      <c r="KYN1119" s="21"/>
      <c r="KYO1119" s="21"/>
      <c r="KYP1119" s="21"/>
      <c r="KYQ1119" s="21"/>
      <c r="KYR1119" s="21"/>
      <c r="KYS1119" s="21"/>
      <c r="KYT1119" s="21"/>
      <c r="KYU1119" s="21"/>
      <c r="KYV1119" s="21"/>
      <c r="KYW1119" s="21"/>
      <c r="KYX1119" s="21"/>
      <c r="KYY1119" s="21"/>
      <c r="KYZ1119" s="21"/>
      <c r="KZA1119" s="21"/>
      <c r="KZB1119" s="21"/>
      <c r="KZC1119" s="21"/>
      <c r="KZD1119" s="21"/>
      <c r="KZE1119" s="21"/>
      <c r="KZF1119" s="21"/>
      <c r="KZG1119" s="21"/>
      <c r="KZH1119" s="21"/>
      <c r="KZI1119" s="21"/>
      <c r="KZJ1119" s="21"/>
      <c r="KZK1119" s="21"/>
      <c r="KZL1119" s="21"/>
      <c r="KZM1119" s="21"/>
      <c r="KZN1119" s="21"/>
      <c r="KZO1119" s="21"/>
      <c r="KZP1119" s="21"/>
      <c r="KZQ1119" s="21"/>
      <c r="KZR1119" s="21"/>
      <c r="KZS1119" s="21"/>
      <c r="KZT1119" s="21"/>
      <c r="KZU1119" s="21"/>
      <c r="KZV1119" s="21"/>
      <c r="KZW1119" s="21"/>
      <c r="KZX1119" s="21"/>
      <c r="KZY1119" s="21"/>
      <c r="KZZ1119" s="21"/>
      <c r="LAA1119" s="21"/>
      <c r="LAB1119" s="21"/>
      <c r="LAC1119" s="21"/>
      <c r="LAD1119" s="21"/>
      <c r="LAE1119" s="21"/>
      <c r="LAF1119" s="21"/>
      <c r="LAG1119" s="21"/>
      <c r="LAH1119" s="21"/>
      <c r="LAI1119" s="21"/>
      <c r="LAJ1119" s="21"/>
      <c r="LAK1119" s="21"/>
      <c r="LAL1119" s="21"/>
      <c r="LAM1119" s="21"/>
      <c r="LAN1119" s="21"/>
      <c r="LAO1119" s="21"/>
      <c r="LAP1119" s="21"/>
      <c r="LAQ1119" s="21"/>
      <c r="LAR1119" s="21"/>
      <c r="LAS1119" s="21"/>
      <c r="LAT1119" s="21"/>
      <c r="LAU1119" s="21"/>
      <c r="LAV1119" s="21"/>
      <c r="LAW1119" s="21"/>
      <c r="LAX1119" s="21"/>
      <c r="LAY1119" s="21"/>
      <c r="LAZ1119" s="21"/>
      <c r="LBA1119" s="21"/>
      <c r="LBB1119" s="21"/>
      <c r="LBC1119" s="21"/>
      <c r="LBD1119" s="21"/>
      <c r="LBE1119" s="21"/>
      <c r="LBF1119" s="21"/>
      <c r="LBG1119" s="21"/>
      <c r="LBH1119" s="21"/>
      <c r="LBI1119" s="21"/>
      <c r="LBJ1119" s="21"/>
      <c r="LBK1119" s="21"/>
      <c r="LBL1119" s="21"/>
      <c r="LBM1119" s="21"/>
      <c r="LBN1119" s="21"/>
      <c r="LBO1119" s="21"/>
      <c r="LBP1119" s="21"/>
      <c r="LBQ1119" s="21"/>
      <c r="LBR1119" s="21"/>
      <c r="LBS1119" s="21"/>
      <c r="LBT1119" s="21"/>
      <c r="LBU1119" s="21"/>
      <c r="LBV1119" s="21"/>
      <c r="LBW1119" s="21"/>
      <c r="LBX1119" s="21"/>
      <c r="LBY1119" s="21"/>
      <c r="LBZ1119" s="21"/>
      <c r="LCA1119" s="21"/>
      <c r="LCB1119" s="21"/>
      <c r="LCC1119" s="21"/>
      <c r="LCD1119" s="21"/>
      <c r="LCE1119" s="21"/>
      <c r="LCF1119" s="21"/>
      <c r="LCG1119" s="21"/>
      <c r="LCH1119" s="21"/>
      <c r="LCI1119" s="21"/>
      <c r="LCJ1119" s="21"/>
      <c r="LCK1119" s="21"/>
      <c r="LCL1119" s="21"/>
      <c r="LCM1119" s="21"/>
      <c r="LCN1119" s="21"/>
      <c r="LCO1119" s="21"/>
      <c r="LCP1119" s="21"/>
      <c r="LCQ1119" s="21"/>
      <c r="LCR1119" s="21"/>
      <c r="LCS1119" s="21"/>
      <c r="LCT1119" s="21"/>
      <c r="LCU1119" s="21"/>
      <c r="LCV1119" s="21"/>
      <c r="LCW1119" s="21"/>
      <c r="LCX1119" s="21"/>
      <c r="LCY1119" s="21"/>
      <c r="LCZ1119" s="21"/>
      <c r="LDA1119" s="21"/>
      <c r="LDB1119" s="21"/>
      <c r="LDC1119" s="21"/>
      <c r="LDD1119" s="21"/>
      <c r="LDE1119" s="21"/>
      <c r="LDF1119" s="21"/>
      <c r="LDG1119" s="21"/>
      <c r="LDH1119" s="21"/>
      <c r="LDI1119" s="21"/>
      <c r="LDJ1119" s="21"/>
      <c r="LDK1119" s="21"/>
      <c r="LDL1119" s="21"/>
      <c r="LDM1119" s="21"/>
      <c r="LDN1119" s="21"/>
      <c r="LDO1119" s="21"/>
      <c r="LDP1119" s="21"/>
      <c r="LDQ1119" s="21"/>
      <c r="LDR1119" s="21"/>
      <c r="LDS1119" s="21"/>
      <c r="LDT1119" s="21"/>
      <c r="LDU1119" s="21"/>
      <c r="LDV1119" s="21"/>
      <c r="LDW1119" s="21"/>
      <c r="LDX1119" s="21"/>
      <c r="LDY1119" s="21"/>
      <c r="LDZ1119" s="21"/>
      <c r="LEA1119" s="21"/>
      <c r="LEB1119" s="21"/>
      <c r="LEC1119" s="21"/>
      <c r="LED1119" s="21"/>
      <c r="LEE1119" s="21"/>
      <c r="LEF1119" s="21"/>
      <c r="LEG1119" s="21"/>
      <c r="LEH1119" s="21"/>
      <c r="LEI1119" s="21"/>
      <c r="LEJ1119" s="21"/>
      <c r="LEK1119" s="21"/>
      <c r="LEL1119" s="21"/>
      <c r="LEM1119" s="21"/>
      <c r="LEN1119" s="21"/>
      <c r="LEO1119" s="21"/>
      <c r="LEP1119" s="21"/>
      <c r="LEQ1119" s="21"/>
      <c r="LER1119" s="21"/>
      <c r="LES1119" s="21"/>
      <c r="LET1119" s="21"/>
      <c r="LEU1119" s="21"/>
      <c r="LEV1119" s="21"/>
      <c r="LEW1119" s="21"/>
      <c r="LEX1119" s="21"/>
      <c r="LEY1119" s="21"/>
      <c r="LEZ1119" s="21"/>
      <c r="LFA1119" s="21"/>
      <c r="LFB1119" s="21"/>
      <c r="LFC1119" s="21"/>
      <c r="LFD1119" s="21"/>
      <c r="LFE1119" s="21"/>
      <c r="LFF1119" s="21"/>
      <c r="LFG1119" s="21"/>
      <c r="LFH1119" s="21"/>
      <c r="LFI1119" s="21"/>
      <c r="LFJ1119" s="21"/>
      <c r="LFK1119" s="21"/>
      <c r="LFL1119" s="21"/>
      <c r="LFM1119" s="21"/>
      <c r="LFN1119" s="21"/>
      <c r="LFO1119" s="21"/>
      <c r="LFP1119" s="21"/>
      <c r="LFQ1119" s="21"/>
      <c r="LFR1119" s="21"/>
      <c r="LFS1119" s="21"/>
      <c r="LFT1119" s="21"/>
      <c r="LFU1119" s="21"/>
      <c r="LFV1119" s="21"/>
      <c r="LFW1119" s="21"/>
      <c r="LFX1119" s="21"/>
      <c r="LFY1119" s="21"/>
      <c r="LFZ1119" s="21"/>
      <c r="LGA1119" s="21"/>
      <c r="LGB1119" s="21"/>
      <c r="LGC1119" s="21"/>
      <c r="LGD1119" s="21"/>
      <c r="LGE1119" s="21"/>
      <c r="LGF1119" s="21"/>
      <c r="LGG1119" s="21"/>
      <c r="LGH1119" s="21"/>
      <c r="LGI1119" s="21"/>
      <c r="LGJ1119" s="21"/>
      <c r="LGK1119" s="21"/>
      <c r="LGL1119" s="21"/>
      <c r="LGM1119" s="21"/>
      <c r="LGN1119" s="21"/>
      <c r="LGO1119" s="21"/>
      <c r="LGP1119" s="21"/>
      <c r="LGQ1119" s="21"/>
      <c r="LGR1119" s="21"/>
      <c r="LGS1119" s="21"/>
      <c r="LGT1119" s="21"/>
      <c r="LGU1119" s="21"/>
      <c r="LGV1119" s="21"/>
      <c r="LGW1119" s="21"/>
      <c r="LGX1119" s="21"/>
      <c r="LGY1119" s="21"/>
      <c r="LGZ1119" s="21"/>
      <c r="LHA1119" s="21"/>
      <c r="LHB1119" s="21"/>
      <c r="LHC1119" s="21"/>
      <c r="LHD1119" s="21"/>
      <c r="LHE1119" s="21"/>
      <c r="LHF1119" s="21"/>
      <c r="LHG1119" s="21"/>
      <c r="LHH1119" s="21"/>
      <c r="LHI1119" s="21"/>
      <c r="LHJ1119" s="21"/>
      <c r="LHK1119" s="21"/>
      <c r="LHL1119" s="21"/>
      <c r="LHM1119" s="21"/>
      <c r="LHN1119" s="21"/>
      <c r="LHO1119" s="21"/>
      <c r="LHP1119" s="21"/>
      <c r="LHQ1119" s="21"/>
      <c r="LHR1119" s="21"/>
      <c r="LHS1119" s="21"/>
      <c r="LHT1119" s="21"/>
      <c r="LHU1119" s="21"/>
      <c r="LHV1119" s="21"/>
      <c r="LHW1119" s="21"/>
      <c r="LHX1119" s="21"/>
      <c r="LHY1119" s="21"/>
      <c r="LHZ1119" s="21"/>
      <c r="LIA1119" s="21"/>
      <c r="LIB1119" s="21"/>
      <c r="LIC1119" s="21"/>
      <c r="LID1119" s="21"/>
      <c r="LIE1119" s="21"/>
      <c r="LIF1119" s="21"/>
      <c r="LIG1119" s="21"/>
      <c r="LIH1119" s="21"/>
      <c r="LII1119" s="21"/>
      <c r="LIJ1119" s="21"/>
      <c r="LIK1119" s="21"/>
      <c r="LIL1119" s="21"/>
      <c r="LIM1119" s="21"/>
      <c r="LIN1119" s="21"/>
      <c r="LIO1119" s="21"/>
      <c r="LIP1119" s="21"/>
      <c r="LIQ1119" s="21"/>
      <c r="LIR1119" s="21"/>
      <c r="LIS1119" s="21"/>
      <c r="LIT1119" s="21"/>
      <c r="LIU1119" s="21"/>
      <c r="LIV1119" s="21"/>
      <c r="LIW1119" s="21"/>
      <c r="LIX1119" s="21"/>
      <c r="LIY1119" s="21"/>
      <c r="LIZ1119" s="21"/>
      <c r="LJA1119" s="21"/>
      <c r="LJB1119" s="21"/>
      <c r="LJC1119" s="21"/>
      <c r="LJD1119" s="21"/>
      <c r="LJE1119" s="21"/>
      <c r="LJF1119" s="21"/>
      <c r="LJG1119" s="21"/>
      <c r="LJH1119" s="21"/>
      <c r="LJI1119" s="21"/>
      <c r="LJJ1119" s="21"/>
      <c r="LJK1119" s="21"/>
      <c r="LJL1119" s="21"/>
      <c r="LJM1119" s="21"/>
      <c r="LJN1119" s="21"/>
      <c r="LJO1119" s="21"/>
      <c r="LJP1119" s="21"/>
      <c r="LJQ1119" s="21"/>
      <c r="LJR1119" s="21"/>
      <c r="LJS1119" s="21"/>
      <c r="LJT1119" s="21"/>
      <c r="LJU1119" s="21"/>
      <c r="LJV1119" s="21"/>
      <c r="LJW1119" s="21"/>
      <c r="LJX1119" s="21"/>
      <c r="LJY1119" s="21"/>
      <c r="LJZ1119" s="21"/>
      <c r="LKA1119" s="21"/>
      <c r="LKB1119" s="21"/>
      <c r="LKC1119" s="21"/>
      <c r="LKD1119" s="21"/>
      <c r="LKE1119" s="21"/>
      <c r="LKF1119" s="21"/>
      <c r="LKG1119" s="21"/>
      <c r="LKH1119" s="21"/>
      <c r="LKI1119" s="21"/>
      <c r="LKJ1119" s="21"/>
      <c r="LKK1119" s="21"/>
      <c r="LKL1119" s="21"/>
      <c r="LKM1119" s="21"/>
      <c r="LKN1119" s="21"/>
      <c r="LKO1119" s="21"/>
      <c r="LKP1119" s="21"/>
      <c r="LKQ1119" s="21"/>
      <c r="LKR1119" s="21"/>
      <c r="LKS1119" s="21"/>
      <c r="LKT1119" s="21"/>
      <c r="LKU1119" s="21"/>
      <c r="LKV1119" s="21"/>
      <c r="LKW1119" s="21"/>
      <c r="LKX1119" s="21"/>
      <c r="LKY1119" s="21"/>
      <c r="LKZ1119" s="21"/>
      <c r="LLA1119" s="21"/>
      <c r="LLB1119" s="21"/>
      <c r="LLC1119" s="21"/>
      <c r="LLD1119" s="21"/>
      <c r="LLE1119" s="21"/>
      <c r="LLF1119" s="21"/>
      <c r="LLG1119" s="21"/>
      <c r="LLH1119" s="21"/>
      <c r="LLI1119" s="21"/>
      <c r="LLJ1119" s="21"/>
      <c r="LLK1119" s="21"/>
      <c r="LLL1119" s="21"/>
      <c r="LLM1119" s="21"/>
      <c r="LLN1119" s="21"/>
      <c r="LLO1119" s="21"/>
      <c r="LLP1119" s="21"/>
      <c r="LLQ1119" s="21"/>
      <c r="LLR1119" s="21"/>
      <c r="LLS1119" s="21"/>
      <c r="LLT1119" s="21"/>
      <c r="LLU1119" s="21"/>
      <c r="LLV1119" s="21"/>
      <c r="LLW1119" s="21"/>
      <c r="LLX1119" s="21"/>
      <c r="LLY1119" s="21"/>
      <c r="LLZ1119" s="21"/>
      <c r="LMA1119" s="21"/>
      <c r="LMB1119" s="21"/>
      <c r="LMC1119" s="21"/>
      <c r="LMD1119" s="21"/>
      <c r="LME1119" s="21"/>
      <c r="LMF1119" s="21"/>
      <c r="LMG1119" s="21"/>
      <c r="LMH1119" s="21"/>
      <c r="LMI1119" s="21"/>
      <c r="LMJ1119" s="21"/>
      <c r="LMK1119" s="21"/>
      <c r="LML1119" s="21"/>
      <c r="LMM1119" s="21"/>
      <c r="LMN1119" s="21"/>
      <c r="LMO1119" s="21"/>
      <c r="LMP1119" s="21"/>
      <c r="LMQ1119" s="21"/>
      <c r="LMR1119" s="21"/>
      <c r="LMS1119" s="21"/>
      <c r="LMT1119" s="21"/>
      <c r="LMU1119" s="21"/>
      <c r="LMV1119" s="21"/>
      <c r="LMW1119" s="21"/>
      <c r="LMX1119" s="21"/>
      <c r="LMY1119" s="21"/>
      <c r="LMZ1119" s="21"/>
      <c r="LNA1119" s="21"/>
      <c r="LNB1119" s="21"/>
      <c r="LNC1119" s="21"/>
      <c r="LND1119" s="21"/>
      <c r="LNE1119" s="21"/>
      <c r="LNF1119" s="21"/>
      <c r="LNG1119" s="21"/>
      <c r="LNH1119" s="21"/>
      <c r="LNI1119" s="21"/>
      <c r="LNJ1119" s="21"/>
      <c r="LNK1119" s="21"/>
      <c r="LNL1119" s="21"/>
      <c r="LNM1119" s="21"/>
      <c r="LNN1119" s="21"/>
      <c r="LNO1119" s="21"/>
      <c r="LNP1119" s="21"/>
      <c r="LNQ1119" s="21"/>
      <c r="LNR1119" s="21"/>
      <c r="LNS1119" s="21"/>
      <c r="LNT1119" s="21"/>
      <c r="LNU1119" s="21"/>
      <c r="LNV1119" s="21"/>
      <c r="LNW1119" s="21"/>
      <c r="LNX1119" s="21"/>
      <c r="LNY1119" s="21"/>
      <c r="LNZ1119" s="21"/>
      <c r="LOA1119" s="21"/>
      <c r="LOB1119" s="21"/>
      <c r="LOC1119" s="21"/>
      <c r="LOD1119" s="21"/>
      <c r="LOE1119" s="21"/>
      <c r="LOF1119" s="21"/>
      <c r="LOG1119" s="21"/>
      <c r="LOH1119" s="21"/>
      <c r="LOI1119" s="21"/>
      <c r="LOJ1119" s="21"/>
      <c r="LOK1119" s="21"/>
      <c r="LOL1119" s="21"/>
      <c r="LOM1119" s="21"/>
      <c r="LON1119" s="21"/>
      <c r="LOO1119" s="21"/>
      <c r="LOP1119" s="21"/>
      <c r="LOQ1119" s="21"/>
      <c r="LOR1119" s="21"/>
      <c r="LOS1119" s="21"/>
      <c r="LOT1119" s="21"/>
      <c r="LOU1119" s="21"/>
      <c r="LOV1119" s="21"/>
      <c r="LOW1119" s="21"/>
      <c r="LOX1119" s="21"/>
      <c r="LOY1119" s="21"/>
      <c r="LOZ1119" s="21"/>
      <c r="LPA1119" s="21"/>
      <c r="LPB1119" s="21"/>
      <c r="LPC1119" s="21"/>
      <c r="LPD1119" s="21"/>
      <c r="LPE1119" s="21"/>
      <c r="LPF1119" s="21"/>
      <c r="LPG1119" s="21"/>
      <c r="LPH1119" s="21"/>
      <c r="LPI1119" s="21"/>
      <c r="LPJ1119" s="21"/>
      <c r="LPK1119" s="21"/>
      <c r="LPL1119" s="21"/>
      <c r="LPM1119" s="21"/>
      <c r="LPN1119" s="21"/>
      <c r="LPO1119" s="21"/>
      <c r="LPP1119" s="21"/>
      <c r="LPQ1119" s="21"/>
      <c r="LPR1119" s="21"/>
      <c r="LPS1119" s="21"/>
      <c r="LPT1119" s="21"/>
      <c r="LPU1119" s="21"/>
      <c r="LPV1119" s="21"/>
      <c r="LPW1119" s="21"/>
      <c r="LPX1119" s="21"/>
      <c r="LPY1119" s="21"/>
      <c r="LPZ1119" s="21"/>
      <c r="LQA1119" s="21"/>
      <c r="LQB1119" s="21"/>
      <c r="LQC1119" s="21"/>
      <c r="LQD1119" s="21"/>
      <c r="LQE1119" s="21"/>
      <c r="LQF1119" s="21"/>
      <c r="LQG1119" s="21"/>
      <c r="LQH1119" s="21"/>
      <c r="LQI1119" s="21"/>
      <c r="LQJ1119" s="21"/>
      <c r="LQK1119" s="21"/>
      <c r="LQL1119" s="21"/>
      <c r="LQM1119" s="21"/>
      <c r="LQN1119" s="21"/>
      <c r="LQO1119" s="21"/>
      <c r="LQP1119" s="21"/>
      <c r="LQQ1119" s="21"/>
      <c r="LQR1119" s="21"/>
      <c r="LQS1119" s="21"/>
      <c r="LQT1119" s="21"/>
      <c r="LQU1119" s="21"/>
      <c r="LQV1119" s="21"/>
      <c r="LQW1119" s="21"/>
      <c r="LQX1119" s="21"/>
      <c r="LQY1119" s="21"/>
      <c r="LQZ1119" s="21"/>
      <c r="LRA1119" s="21"/>
      <c r="LRB1119" s="21"/>
      <c r="LRC1119" s="21"/>
      <c r="LRD1119" s="21"/>
      <c r="LRE1119" s="21"/>
      <c r="LRF1119" s="21"/>
      <c r="LRG1119" s="21"/>
      <c r="LRH1119" s="21"/>
      <c r="LRI1119" s="21"/>
      <c r="LRJ1119" s="21"/>
      <c r="LRK1119" s="21"/>
      <c r="LRL1119" s="21"/>
      <c r="LRM1119" s="21"/>
      <c r="LRN1119" s="21"/>
      <c r="LRO1119" s="21"/>
      <c r="LRP1119" s="21"/>
      <c r="LRQ1119" s="21"/>
      <c r="LRR1119" s="21"/>
      <c r="LRS1119" s="21"/>
      <c r="LRT1119" s="21"/>
      <c r="LRU1119" s="21"/>
      <c r="LRV1119" s="21"/>
      <c r="LRW1119" s="21"/>
      <c r="LRX1119" s="21"/>
      <c r="LRY1119" s="21"/>
      <c r="LRZ1119" s="21"/>
      <c r="LSA1119" s="21"/>
      <c r="LSB1119" s="21"/>
      <c r="LSC1119" s="21"/>
      <c r="LSD1119" s="21"/>
      <c r="LSE1119" s="21"/>
      <c r="LSF1119" s="21"/>
      <c r="LSG1119" s="21"/>
      <c r="LSH1119" s="21"/>
      <c r="LSI1119" s="21"/>
      <c r="LSJ1119" s="21"/>
      <c r="LSK1119" s="21"/>
      <c r="LSL1119" s="21"/>
      <c r="LSM1119" s="21"/>
      <c r="LSN1119" s="21"/>
      <c r="LSO1119" s="21"/>
      <c r="LSP1119" s="21"/>
      <c r="LSQ1119" s="21"/>
      <c r="LSR1119" s="21"/>
      <c r="LSS1119" s="21"/>
      <c r="LST1119" s="21"/>
      <c r="LSU1119" s="21"/>
      <c r="LSV1119" s="21"/>
      <c r="LSW1119" s="21"/>
      <c r="LSX1119" s="21"/>
      <c r="LSY1119" s="21"/>
      <c r="LSZ1119" s="21"/>
      <c r="LTA1119" s="21"/>
      <c r="LTB1119" s="21"/>
      <c r="LTC1119" s="21"/>
      <c r="LTD1119" s="21"/>
      <c r="LTE1119" s="21"/>
      <c r="LTF1119" s="21"/>
      <c r="LTG1119" s="21"/>
      <c r="LTH1119" s="21"/>
      <c r="LTI1119" s="21"/>
      <c r="LTJ1119" s="21"/>
      <c r="LTK1119" s="21"/>
      <c r="LTL1119" s="21"/>
      <c r="LTM1119" s="21"/>
      <c r="LTN1119" s="21"/>
      <c r="LTO1119" s="21"/>
      <c r="LTP1119" s="21"/>
      <c r="LTQ1119" s="21"/>
      <c r="LTR1119" s="21"/>
      <c r="LTS1119" s="21"/>
      <c r="LTT1119" s="21"/>
      <c r="LTU1119" s="21"/>
      <c r="LTV1119" s="21"/>
      <c r="LTW1119" s="21"/>
      <c r="LTX1119" s="21"/>
      <c r="LTY1119" s="21"/>
      <c r="LTZ1119" s="21"/>
      <c r="LUA1119" s="21"/>
      <c r="LUB1119" s="21"/>
      <c r="LUC1119" s="21"/>
      <c r="LUD1119" s="21"/>
      <c r="LUE1119" s="21"/>
      <c r="LUF1119" s="21"/>
      <c r="LUG1119" s="21"/>
      <c r="LUH1119" s="21"/>
      <c r="LUI1119" s="21"/>
      <c r="LUJ1119" s="21"/>
      <c r="LUK1119" s="21"/>
      <c r="LUL1119" s="21"/>
      <c r="LUM1119" s="21"/>
      <c r="LUN1119" s="21"/>
      <c r="LUO1119" s="21"/>
      <c r="LUP1119" s="21"/>
      <c r="LUQ1119" s="21"/>
      <c r="LUR1119" s="21"/>
      <c r="LUS1119" s="21"/>
      <c r="LUT1119" s="21"/>
      <c r="LUU1119" s="21"/>
      <c r="LUV1119" s="21"/>
      <c r="LUW1119" s="21"/>
      <c r="LUX1119" s="21"/>
      <c r="LUY1119" s="21"/>
      <c r="LUZ1119" s="21"/>
      <c r="LVA1119" s="21"/>
      <c r="LVB1119" s="21"/>
      <c r="LVC1119" s="21"/>
      <c r="LVD1119" s="21"/>
      <c r="LVE1119" s="21"/>
      <c r="LVF1119" s="21"/>
      <c r="LVG1119" s="21"/>
      <c r="LVH1119" s="21"/>
      <c r="LVI1119" s="21"/>
      <c r="LVJ1119" s="21"/>
      <c r="LVK1119" s="21"/>
      <c r="LVL1119" s="21"/>
      <c r="LVM1119" s="21"/>
      <c r="LVN1119" s="21"/>
      <c r="LVO1119" s="21"/>
      <c r="LVP1119" s="21"/>
      <c r="LVQ1119" s="21"/>
      <c r="LVR1119" s="21"/>
      <c r="LVS1119" s="21"/>
      <c r="LVT1119" s="21"/>
      <c r="LVU1119" s="21"/>
      <c r="LVV1119" s="21"/>
      <c r="LVW1119" s="21"/>
      <c r="LVX1119" s="21"/>
      <c r="LVY1119" s="21"/>
      <c r="LVZ1119" s="21"/>
      <c r="LWA1119" s="21"/>
      <c r="LWB1119" s="21"/>
      <c r="LWC1119" s="21"/>
      <c r="LWD1119" s="21"/>
      <c r="LWE1119" s="21"/>
      <c r="LWF1119" s="21"/>
      <c r="LWG1119" s="21"/>
      <c r="LWH1119" s="21"/>
      <c r="LWI1119" s="21"/>
      <c r="LWJ1119" s="21"/>
      <c r="LWK1119" s="21"/>
      <c r="LWL1119" s="21"/>
      <c r="LWM1119" s="21"/>
      <c r="LWN1119" s="21"/>
      <c r="LWO1119" s="21"/>
      <c r="LWP1119" s="21"/>
      <c r="LWQ1119" s="21"/>
      <c r="LWR1119" s="21"/>
      <c r="LWS1119" s="21"/>
      <c r="LWT1119" s="21"/>
      <c r="LWU1119" s="21"/>
      <c r="LWV1119" s="21"/>
      <c r="LWW1119" s="21"/>
      <c r="LWX1119" s="21"/>
      <c r="LWY1119" s="21"/>
      <c r="LWZ1119" s="21"/>
      <c r="LXA1119" s="21"/>
      <c r="LXB1119" s="21"/>
      <c r="LXC1119" s="21"/>
      <c r="LXD1119" s="21"/>
      <c r="LXE1119" s="21"/>
      <c r="LXF1119" s="21"/>
      <c r="LXG1119" s="21"/>
      <c r="LXH1119" s="21"/>
      <c r="LXI1119" s="21"/>
      <c r="LXJ1119" s="21"/>
      <c r="LXK1119" s="21"/>
      <c r="LXL1119" s="21"/>
      <c r="LXM1119" s="21"/>
      <c r="LXN1119" s="21"/>
      <c r="LXO1119" s="21"/>
      <c r="LXP1119" s="21"/>
      <c r="LXQ1119" s="21"/>
      <c r="LXR1119" s="21"/>
      <c r="LXS1119" s="21"/>
      <c r="LXT1119" s="21"/>
      <c r="LXU1119" s="21"/>
      <c r="LXV1119" s="21"/>
      <c r="LXW1119" s="21"/>
      <c r="LXX1119" s="21"/>
      <c r="LXY1119" s="21"/>
      <c r="LXZ1119" s="21"/>
      <c r="LYA1119" s="21"/>
      <c r="LYB1119" s="21"/>
      <c r="LYC1119" s="21"/>
      <c r="LYD1119" s="21"/>
      <c r="LYE1119" s="21"/>
      <c r="LYF1119" s="21"/>
      <c r="LYG1119" s="21"/>
      <c r="LYH1119" s="21"/>
      <c r="LYI1119" s="21"/>
      <c r="LYJ1119" s="21"/>
      <c r="LYK1119" s="21"/>
      <c r="LYL1119" s="21"/>
      <c r="LYM1119" s="21"/>
      <c r="LYN1119" s="21"/>
      <c r="LYO1119" s="21"/>
      <c r="LYP1119" s="21"/>
      <c r="LYQ1119" s="21"/>
      <c r="LYR1119" s="21"/>
      <c r="LYS1119" s="21"/>
      <c r="LYT1119" s="21"/>
      <c r="LYU1119" s="21"/>
      <c r="LYV1119" s="21"/>
      <c r="LYW1119" s="21"/>
      <c r="LYX1119" s="21"/>
      <c r="LYY1119" s="21"/>
      <c r="LYZ1119" s="21"/>
      <c r="LZA1119" s="21"/>
      <c r="LZB1119" s="21"/>
      <c r="LZC1119" s="21"/>
      <c r="LZD1119" s="21"/>
      <c r="LZE1119" s="21"/>
      <c r="LZF1119" s="21"/>
      <c r="LZG1119" s="21"/>
      <c r="LZH1119" s="21"/>
      <c r="LZI1119" s="21"/>
      <c r="LZJ1119" s="21"/>
      <c r="LZK1119" s="21"/>
      <c r="LZL1119" s="21"/>
      <c r="LZM1119" s="21"/>
      <c r="LZN1119" s="21"/>
      <c r="LZO1119" s="21"/>
      <c r="LZP1119" s="21"/>
      <c r="LZQ1119" s="21"/>
      <c r="LZR1119" s="21"/>
      <c r="LZS1119" s="21"/>
      <c r="LZT1119" s="21"/>
      <c r="LZU1119" s="21"/>
      <c r="LZV1119" s="21"/>
      <c r="LZW1119" s="21"/>
      <c r="LZX1119" s="21"/>
      <c r="LZY1119" s="21"/>
      <c r="LZZ1119" s="21"/>
      <c r="MAA1119" s="21"/>
      <c r="MAB1119" s="21"/>
      <c r="MAC1119" s="21"/>
      <c r="MAD1119" s="21"/>
      <c r="MAE1119" s="21"/>
      <c r="MAF1119" s="21"/>
      <c r="MAG1119" s="21"/>
      <c r="MAH1119" s="21"/>
      <c r="MAI1119" s="21"/>
      <c r="MAJ1119" s="21"/>
      <c r="MAK1119" s="21"/>
      <c r="MAL1119" s="21"/>
      <c r="MAM1119" s="21"/>
      <c r="MAN1119" s="21"/>
      <c r="MAO1119" s="21"/>
      <c r="MAP1119" s="21"/>
      <c r="MAQ1119" s="21"/>
      <c r="MAR1119" s="21"/>
      <c r="MAS1119" s="21"/>
      <c r="MAT1119" s="21"/>
      <c r="MAU1119" s="21"/>
      <c r="MAV1119" s="21"/>
      <c r="MAW1119" s="21"/>
      <c r="MAX1119" s="21"/>
      <c r="MAY1119" s="21"/>
      <c r="MAZ1119" s="21"/>
      <c r="MBA1119" s="21"/>
      <c r="MBB1119" s="21"/>
      <c r="MBC1119" s="21"/>
      <c r="MBD1119" s="21"/>
      <c r="MBE1119" s="21"/>
      <c r="MBF1119" s="21"/>
      <c r="MBG1119" s="21"/>
      <c r="MBH1119" s="21"/>
      <c r="MBI1119" s="21"/>
      <c r="MBJ1119" s="21"/>
      <c r="MBK1119" s="21"/>
      <c r="MBL1119" s="21"/>
      <c r="MBM1119" s="21"/>
      <c r="MBN1119" s="21"/>
      <c r="MBO1119" s="21"/>
      <c r="MBP1119" s="21"/>
      <c r="MBQ1119" s="21"/>
      <c r="MBR1119" s="21"/>
      <c r="MBS1119" s="21"/>
      <c r="MBT1119" s="21"/>
      <c r="MBU1119" s="21"/>
      <c r="MBV1119" s="21"/>
      <c r="MBW1119" s="21"/>
      <c r="MBX1119" s="21"/>
      <c r="MBY1119" s="21"/>
      <c r="MBZ1119" s="21"/>
      <c r="MCA1119" s="21"/>
      <c r="MCB1119" s="21"/>
      <c r="MCC1119" s="21"/>
      <c r="MCD1119" s="21"/>
      <c r="MCE1119" s="21"/>
      <c r="MCF1119" s="21"/>
      <c r="MCG1119" s="21"/>
      <c r="MCH1119" s="21"/>
      <c r="MCI1119" s="21"/>
      <c r="MCJ1119" s="21"/>
      <c r="MCK1119" s="21"/>
      <c r="MCL1119" s="21"/>
      <c r="MCM1119" s="21"/>
      <c r="MCN1119" s="21"/>
      <c r="MCO1119" s="21"/>
      <c r="MCP1119" s="21"/>
      <c r="MCQ1119" s="21"/>
      <c r="MCR1119" s="21"/>
      <c r="MCS1119" s="21"/>
      <c r="MCT1119" s="21"/>
      <c r="MCU1119" s="21"/>
      <c r="MCV1119" s="21"/>
      <c r="MCW1119" s="21"/>
      <c r="MCX1119" s="21"/>
      <c r="MCY1119" s="21"/>
      <c r="MCZ1119" s="21"/>
      <c r="MDA1119" s="21"/>
      <c r="MDB1119" s="21"/>
      <c r="MDC1119" s="21"/>
      <c r="MDD1119" s="21"/>
      <c r="MDE1119" s="21"/>
      <c r="MDF1119" s="21"/>
      <c r="MDG1119" s="21"/>
      <c r="MDH1119" s="21"/>
      <c r="MDI1119" s="21"/>
      <c r="MDJ1119" s="21"/>
      <c r="MDK1119" s="21"/>
      <c r="MDL1119" s="21"/>
      <c r="MDM1119" s="21"/>
      <c r="MDN1119" s="21"/>
      <c r="MDO1119" s="21"/>
      <c r="MDP1119" s="21"/>
      <c r="MDQ1119" s="21"/>
      <c r="MDR1119" s="21"/>
      <c r="MDS1119" s="21"/>
      <c r="MDT1119" s="21"/>
      <c r="MDU1119" s="21"/>
      <c r="MDV1119" s="21"/>
      <c r="MDW1119" s="21"/>
      <c r="MDX1119" s="21"/>
      <c r="MDY1119" s="21"/>
      <c r="MDZ1119" s="21"/>
      <c r="MEA1119" s="21"/>
      <c r="MEB1119" s="21"/>
      <c r="MEC1119" s="21"/>
      <c r="MED1119" s="21"/>
      <c r="MEE1119" s="21"/>
      <c r="MEF1119" s="21"/>
      <c r="MEG1119" s="21"/>
      <c r="MEH1119" s="21"/>
      <c r="MEI1119" s="21"/>
      <c r="MEJ1119" s="21"/>
      <c r="MEK1119" s="21"/>
      <c r="MEL1119" s="21"/>
      <c r="MEM1119" s="21"/>
      <c r="MEN1119" s="21"/>
      <c r="MEO1119" s="21"/>
      <c r="MEP1119" s="21"/>
      <c r="MEQ1119" s="21"/>
      <c r="MER1119" s="21"/>
      <c r="MES1119" s="21"/>
      <c r="MET1119" s="21"/>
      <c r="MEU1119" s="21"/>
      <c r="MEV1119" s="21"/>
      <c r="MEW1119" s="21"/>
      <c r="MEX1119" s="21"/>
      <c r="MEY1119" s="21"/>
      <c r="MEZ1119" s="21"/>
      <c r="MFA1119" s="21"/>
      <c r="MFB1119" s="21"/>
      <c r="MFC1119" s="21"/>
      <c r="MFD1119" s="21"/>
      <c r="MFE1119" s="21"/>
      <c r="MFF1119" s="21"/>
      <c r="MFG1119" s="21"/>
      <c r="MFH1119" s="21"/>
      <c r="MFI1119" s="21"/>
      <c r="MFJ1119" s="21"/>
      <c r="MFK1119" s="21"/>
      <c r="MFL1119" s="21"/>
      <c r="MFM1119" s="21"/>
      <c r="MFN1119" s="21"/>
      <c r="MFO1119" s="21"/>
      <c r="MFP1119" s="21"/>
      <c r="MFQ1119" s="21"/>
      <c r="MFR1119" s="21"/>
      <c r="MFS1119" s="21"/>
      <c r="MFT1119" s="21"/>
      <c r="MFU1119" s="21"/>
      <c r="MFV1119" s="21"/>
      <c r="MFW1119" s="21"/>
      <c r="MFX1119" s="21"/>
      <c r="MFY1119" s="21"/>
      <c r="MFZ1119" s="21"/>
      <c r="MGA1119" s="21"/>
      <c r="MGB1119" s="21"/>
      <c r="MGC1119" s="21"/>
      <c r="MGD1119" s="21"/>
      <c r="MGE1119" s="21"/>
      <c r="MGF1119" s="21"/>
      <c r="MGG1119" s="21"/>
      <c r="MGH1119" s="21"/>
      <c r="MGI1119" s="21"/>
      <c r="MGJ1119" s="21"/>
      <c r="MGK1119" s="21"/>
      <c r="MGL1119" s="21"/>
      <c r="MGM1119" s="21"/>
      <c r="MGN1119" s="21"/>
      <c r="MGO1119" s="21"/>
      <c r="MGP1119" s="21"/>
      <c r="MGQ1119" s="21"/>
      <c r="MGR1119" s="21"/>
      <c r="MGS1119" s="21"/>
      <c r="MGT1119" s="21"/>
      <c r="MGU1119" s="21"/>
      <c r="MGV1119" s="21"/>
      <c r="MGW1119" s="21"/>
      <c r="MGX1119" s="21"/>
      <c r="MGY1119" s="21"/>
      <c r="MGZ1119" s="21"/>
      <c r="MHA1119" s="21"/>
      <c r="MHB1119" s="21"/>
      <c r="MHC1119" s="21"/>
      <c r="MHD1119" s="21"/>
      <c r="MHE1119" s="21"/>
      <c r="MHF1119" s="21"/>
      <c r="MHG1119" s="21"/>
      <c r="MHH1119" s="21"/>
      <c r="MHI1119" s="21"/>
      <c r="MHJ1119" s="21"/>
      <c r="MHK1119" s="21"/>
      <c r="MHL1119" s="21"/>
      <c r="MHM1119" s="21"/>
      <c r="MHN1119" s="21"/>
      <c r="MHO1119" s="21"/>
      <c r="MHP1119" s="21"/>
      <c r="MHQ1119" s="21"/>
      <c r="MHR1119" s="21"/>
      <c r="MHS1119" s="21"/>
      <c r="MHT1119" s="21"/>
      <c r="MHU1119" s="21"/>
      <c r="MHV1119" s="21"/>
      <c r="MHW1119" s="21"/>
      <c r="MHX1119" s="21"/>
      <c r="MHY1119" s="21"/>
      <c r="MHZ1119" s="21"/>
      <c r="MIA1119" s="21"/>
      <c r="MIB1119" s="21"/>
      <c r="MIC1119" s="21"/>
      <c r="MID1119" s="21"/>
      <c r="MIE1119" s="21"/>
      <c r="MIF1119" s="21"/>
      <c r="MIG1119" s="21"/>
      <c r="MIH1119" s="21"/>
      <c r="MII1119" s="21"/>
      <c r="MIJ1119" s="21"/>
      <c r="MIK1119" s="21"/>
      <c r="MIL1119" s="21"/>
      <c r="MIM1119" s="21"/>
      <c r="MIN1119" s="21"/>
      <c r="MIO1119" s="21"/>
      <c r="MIP1119" s="21"/>
      <c r="MIQ1119" s="21"/>
      <c r="MIR1119" s="21"/>
      <c r="MIS1119" s="21"/>
      <c r="MIT1119" s="21"/>
      <c r="MIU1119" s="21"/>
      <c r="MIV1119" s="21"/>
      <c r="MIW1119" s="21"/>
      <c r="MIX1119" s="21"/>
      <c r="MIY1119" s="21"/>
      <c r="MIZ1119" s="21"/>
      <c r="MJA1119" s="21"/>
      <c r="MJB1119" s="21"/>
      <c r="MJC1119" s="21"/>
      <c r="MJD1119" s="21"/>
      <c r="MJE1119" s="21"/>
      <c r="MJF1119" s="21"/>
      <c r="MJG1119" s="21"/>
      <c r="MJH1119" s="21"/>
      <c r="MJI1119" s="21"/>
      <c r="MJJ1119" s="21"/>
      <c r="MJK1119" s="21"/>
      <c r="MJL1119" s="21"/>
      <c r="MJM1119" s="21"/>
      <c r="MJN1119" s="21"/>
      <c r="MJO1119" s="21"/>
      <c r="MJP1119" s="21"/>
      <c r="MJQ1119" s="21"/>
      <c r="MJR1119" s="21"/>
      <c r="MJS1119" s="21"/>
      <c r="MJT1119" s="21"/>
      <c r="MJU1119" s="21"/>
      <c r="MJV1119" s="21"/>
      <c r="MJW1119" s="21"/>
      <c r="MJX1119" s="21"/>
      <c r="MJY1119" s="21"/>
      <c r="MJZ1119" s="21"/>
      <c r="MKA1119" s="21"/>
      <c r="MKB1119" s="21"/>
      <c r="MKC1119" s="21"/>
      <c r="MKD1119" s="21"/>
      <c r="MKE1119" s="21"/>
      <c r="MKF1119" s="21"/>
      <c r="MKG1119" s="21"/>
      <c r="MKH1119" s="21"/>
      <c r="MKI1119" s="21"/>
      <c r="MKJ1119" s="21"/>
      <c r="MKK1119" s="21"/>
      <c r="MKL1119" s="21"/>
      <c r="MKM1119" s="21"/>
      <c r="MKN1119" s="21"/>
      <c r="MKO1119" s="21"/>
      <c r="MKP1119" s="21"/>
      <c r="MKQ1119" s="21"/>
      <c r="MKR1119" s="21"/>
      <c r="MKS1119" s="21"/>
      <c r="MKT1119" s="21"/>
      <c r="MKU1119" s="21"/>
      <c r="MKV1119" s="21"/>
      <c r="MKW1119" s="21"/>
      <c r="MKX1119" s="21"/>
      <c r="MKY1119" s="21"/>
      <c r="MKZ1119" s="21"/>
      <c r="MLA1119" s="21"/>
      <c r="MLB1119" s="21"/>
      <c r="MLC1119" s="21"/>
      <c r="MLD1119" s="21"/>
      <c r="MLE1119" s="21"/>
      <c r="MLF1119" s="21"/>
      <c r="MLG1119" s="21"/>
      <c r="MLH1119" s="21"/>
      <c r="MLI1119" s="21"/>
      <c r="MLJ1119" s="21"/>
      <c r="MLK1119" s="21"/>
      <c r="MLL1119" s="21"/>
      <c r="MLM1119" s="21"/>
      <c r="MLN1119" s="21"/>
      <c r="MLO1119" s="21"/>
      <c r="MLP1119" s="21"/>
      <c r="MLQ1119" s="21"/>
      <c r="MLR1119" s="21"/>
      <c r="MLS1119" s="21"/>
      <c r="MLT1119" s="21"/>
      <c r="MLU1119" s="21"/>
      <c r="MLV1119" s="21"/>
      <c r="MLW1119" s="21"/>
      <c r="MLX1119" s="21"/>
      <c r="MLY1119" s="21"/>
      <c r="MLZ1119" s="21"/>
      <c r="MMA1119" s="21"/>
      <c r="MMB1119" s="21"/>
      <c r="MMC1119" s="21"/>
      <c r="MMD1119" s="21"/>
      <c r="MME1119" s="21"/>
      <c r="MMF1119" s="21"/>
      <c r="MMG1119" s="21"/>
      <c r="MMH1119" s="21"/>
      <c r="MMI1119" s="21"/>
      <c r="MMJ1119" s="21"/>
      <c r="MMK1119" s="21"/>
      <c r="MML1119" s="21"/>
      <c r="MMM1119" s="21"/>
      <c r="MMN1119" s="21"/>
      <c r="MMO1119" s="21"/>
      <c r="MMP1119" s="21"/>
      <c r="MMQ1119" s="21"/>
      <c r="MMR1119" s="21"/>
      <c r="MMS1119" s="21"/>
      <c r="MMT1119" s="21"/>
      <c r="MMU1119" s="21"/>
      <c r="MMV1119" s="21"/>
      <c r="MMW1119" s="21"/>
      <c r="MMX1119" s="21"/>
      <c r="MMY1119" s="21"/>
      <c r="MMZ1119" s="21"/>
      <c r="MNA1119" s="21"/>
      <c r="MNB1119" s="21"/>
      <c r="MNC1119" s="21"/>
      <c r="MND1119" s="21"/>
      <c r="MNE1119" s="21"/>
      <c r="MNF1119" s="21"/>
      <c r="MNG1119" s="21"/>
      <c r="MNH1119" s="21"/>
      <c r="MNI1119" s="21"/>
      <c r="MNJ1119" s="21"/>
      <c r="MNK1119" s="21"/>
      <c r="MNL1119" s="21"/>
      <c r="MNM1119" s="21"/>
      <c r="MNN1119" s="21"/>
      <c r="MNO1119" s="21"/>
      <c r="MNP1119" s="21"/>
      <c r="MNQ1119" s="21"/>
      <c r="MNR1119" s="21"/>
      <c r="MNS1119" s="21"/>
      <c r="MNT1119" s="21"/>
      <c r="MNU1119" s="21"/>
      <c r="MNV1119" s="21"/>
      <c r="MNW1119" s="21"/>
      <c r="MNX1119" s="21"/>
      <c r="MNY1119" s="21"/>
      <c r="MNZ1119" s="21"/>
      <c r="MOA1119" s="21"/>
      <c r="MOB1119" s="21"/>
      <c r="MOC1119" s="21"/>
      <c r="MOD1119" s="21"/>
      <c r="MOE1119" s="21"/>
      <c r="MOF1119" s="21"/>
      <c r="MOG1119" s="21"/>
      <c r="MOH1119" s="21"/>
      <c r="MOI1119" s="21"/>
      <c r="MOJ1119" s="21"/>
      <c r="MOK1119" s="21"/>
      <c r="MOL1119" s="21"/>
      <c r="MOM1119" s="21"/>
      <c r="MON1119" s="21"/>
      <c r="MOO1119" s="21"/>
      <c r="MOP1119" s="21"/>
      <c r="MOQ1119" s="21"/>
      <c r="MOR1119" s="21"/>
      <c r="MOS1119" s="21"/>
      <c r="MOT1119" s="21"/>
      <c r="MOU1119" s="21"/>
      <c r="MOV1119" s="21"/>
      <c r="MOW1119" s="21"/>
      <c r="MOX1119" s="21"/>
      <c r="MOY1119" s="21"/>
      <c r="MOZ1119" s="21"/>
      <c r="MPA1119" s="21"/>
      <c r="MPB1119" s="21"/>
      <c r="MPC1119" s="21"/>
      <c r="MPD1119" s="21"/>
      <c r="MPE1119" s="21"/>
      <c r="MPF1119" s="21"/>
      <c r="MPG1119" s="21"/>
      <c r="MPH1119" s="21"/>
      <c r="MPI1119" s="21"/>
      <c r="MPJ1119" s="21"/>
      <c r="MPK1119" s="21"/>
      <c r="MPL1119" s="21"/>
      <c r="MPM1119" s="21"/>
      <c r="MPN1119" s="21"/>
      <c r="MPO1119" s="21"/>
      <c r="MPP1119" s="21"/>
      <c r="MPQ1119" s="21"/>
      <c r="MPR1119" s="21"/>
      <c r="MPS1119" s="21"/>
      <c r="MPT1119" s="21"/>
      <c r="MPU1119" s="21"/>
      <c r="MPV1119" s="21"/>
      <c r="MPW1119" s="21"/>
      <c r="MPX1119" s="21"/>
      <c r="MPY1119" s="21"/>
      <c r="MPZ1119" s="21"/>
      <c r="MQA1119" s="21"/>
      <c r="MQB1119" s="21"/>
      <c r="MQC1119" s="21"/>
      <c r="MQD1119" s="21"/>
      <c r="MQE1119" s="21"/>
      <c r="MQF1119" s="21"/>
      <c r="MQG1119" s="21"/>
      <c r="MQH1119" s="21"/>
      <c r="MQI1119" s="21"/>
      <c r="MQJ1119" s="21"/>
      <c r="MQK1119" s="21"/>
      <c r="MQL1119" s="21"/>
      <c r="MQM1119" s="21"/>
      <c r="MQN1119" s="21"/>
      <c r="MQO1119" s="21"/>
      <c r="MQP1119" s="21"/>
      <c r="MQQ1119" s="21"/>
      <c r="MQR1119" s="21"/>
      <c r="MQS1119" s="21"/>
      <c r="MQT1119" s="21"/>
      <c r="MQU1119" s="21"/>
      <c r="MQV1119" s="21"/>
      <c r="MQW1119" s="21"/>
      <c r="MQX1119" s="21"/>
      <c r="MQY1119" s="21"/>
      <c r="MQZ1119" s="21"/>
      <c r="MRA1119" s="21"/>
      <c r="MRB1119" s="21"/>
      <c r="MRC1119" s="21"/>
      <c r="MRD1119" s="21"/>
      <c r="MRE1119" s="21"/>
      <c r="MRF1119" s="21"/>
      <c r="MRG1119" s="21"/>
      <c r="MRH1119" s="21"/>
      <c r="MRI1119" s="21"/>
      <c r="MRJ1119" s="21"/>
      <c r="MRK1119" s="21"/>
      <c r="MRL1119" s="21"/>
      <c r="MRM1119" s="21"/>
      <c r="MRN1119" s="21"/>
      <c r="MRO1119" s="21"/>
      <c r="MRP1119" s="21"/>
      <c r="MRQ1119" s="21"/>
      <c r="MRR1119" s="21"/>
      <c r="MRS1119" s="21"/>
      <c r="MRT1119" s="21"/>
      <c r="MRU1119" s="21"/>
      <c r="MRV1119" s="21"/>
      <c r="MRW1119" s="21"/>
      <c r="MRX1119" s="21"/>
      <c r="MRY1119" s="21"/>
      <c r="MRZ1119" s="21"/>
      <c r="MSA1119" s="21"/>
      <c r="MSB1119" s="21"/>
      <c r="MSC1119" s="21"/>
      <c r="MSD1119" s="21"/>
      <c r="MSE1119" s="21"/>
      <c r="MSF1119" s="21"/>
      <c r="MSG1119" s="21"/>
      <c r="MSH1119" s="21"/>
      <c r="MSI1119" s="21"/>
      <c r="MSJ1119" s="21"/>
      <c r="MSK1119" s="21"/>
      <c r="MSL1119" s="21"/>
      <c r="MSM1119" s="21"/>
      <c r="MSN1119" s="21"/>
      <c r="MSO1119" s="21"/>
      <c r="MSP1119" s="21"/>
      <c r="MSQ1119" s="21"/>
      <c r="MSR1119" s="21"/>
      <c r="MSS1119" s="21"/>
      <c r="MST1119" s="21"/>
      <c r="MSU1119" s="21"/>
      <c r="MSV1119" s="21"/>
      <c r="MSW1119" s="21"/>
      <c r="MSX1119" s="21"/>
      <c r="MSY1119" s="21"/>
      <c r="MSZ1119" s="21"/>
      <c r="MTA1119" s="21"/>
      <c r="MTB1119" s="21"/>
      <c r="MTC1119" s="21"/>
      <c r="MTD1119" s="21"/>
      <c r="MTE1119" s="21"/>
      <c r="MTF1119" s="21"/>
      <c r="MTG1119" s="21"/>
      <c r="MTH1119" s="21"/>
      <c r="MTI1119" s="21"/>
      <c r="MTJ1119" s="21"/>
      <c r="MTK1119" s="21"/>
      <c r="MTL1119" s="21"/>
      <c r="MTM1119" s="21"/>
      <c r="MTN1119" s="21"/>
      <c r="MTO1119" s="21"/>
      <c r="MTP1119" s="21"/>
      <c r="MTQ1119" s="21"/>
      <c r="MTR1119" s="21"/>
      <c r="MTS1119" s="21"/>
      <c r="MTT1119" s="21"/>
      <c r="MTU1119" s="21"/>
      <c r="MTV1119" s="21"/>
      <c r="MTW1119" s="21"/>
      <c r="MTX1119" s="21"/>
      <c r="MTY1119" s="21"/>
      <c r="MTZ1119" s="21"/>
      <c r="MUA1119" s="21"/>
      <c r="MUB1119" s="21"/>
      <c r="MUC1119" s="21"/>
      <c r="MUD1119" s="21"/>
      <c r="MUE1119" s="21"/>
      <c r="MUF1119" s="21"/>
      <c r="MUG1119" s="21"/>
      <c r="MUH1119" s="21"/>
      <c r="MUI1119" s="21"/>
      <c r="MUJ1119" s="21"/>
      <c r="MUK1119" s="21"/>
      <c r="MUL1119" s="21"/>
      <c r="MUM1119" s="21"/>
      <c r="MUN1119" s="21"/>
      <c r="MUO1119" s="21"/>
      <c r="MUP1119" s="21"/>
      <c r="MUQ1119" s="21"/>
      <c r="MUR1119" s="21"/>
      <c r="MUS1119" s="21"/>
      <c r="MUT1119" s="21"/>
      <c r="MUU1119" s="21"/>
      <c r="MUV1119" s="21"/>
      <c r="MUW1119" s="21"/>
      <c r="MUX1119" s="21"/>
      <c r="MUY1119" s="21"/>
      <c r="MUZ1119" s="21"/>
      <c r="MVA1119" s="21"/>
      <c r="MVB1119" s="21"/>
      <c r="MVC1119" s="21"/>
      <c r="MVD1119" s="21"/>
      <c r="MVE1119" s="21"/>
      <c r="MVF1119" s="21"/>
      <c r="MVG1119" s="21"/>
      <c r="MVH1119" s="21"/>
      <c r="MVI1119" s="21"/>
      <c r="MVJ1119" s="21"/>
      <c r="MVK1119" s="21"/>
      <c r="MVL1119" s="21"/>
      <c r="MVM1119" s="21"/>
      <c r="MVN1119" s="21"/>
      <c r="MVO1119" s="21"/>
      <c r="MVP1119" s="21"/>
      <c r="MVQ1119" s="21"/>
      <c r="MVR1119" s="21"/>
      <c r="MVS1119" s="21"/>
      <c r="MVT1119" s="21"/>
      <c r="MVU1119" s="21"/>
      <c r="MVV1119" s="21"/>
      <c r="MVW1119" s="21"/>
      <c r="MVX1119" s="21"/>
      <c r="MVY1119" s="21"/>
      <c r="MVZ1119" s="21"/>
      <c r="MWA1119" s="21"/>
      <c r="MWB1119" s="21"/>
      <c r="MWC1119" s="21"/>
      <c r="MWD1119" s="21"/>
      <c r="MWE1119" s="21"/>
      <c r="MWF1119" s="21"/>
      <c r="MWG1119" s="21"/>
      <c r="MWH1119" s="21"/>
      <c r="MWI1119" s="21"/>
      <c r="MWJ1119" s="21"/>
      <c r="MWK1119" s="21"/>
      <c r="MWL1119" s="21"/>
      <c r="MWM1119" s="21"/>
      <c r="MWN1119" s="21"/>
      <c r="MWO1119" s="21"/>
      <c r="MWP1119" s="21"/>
      <c r="MWQ1119" s="21"/>
      <c r="MWR1119" s="21"/>
      <c r="MWS1119" s="21"/>
      <c r="MWT1119" s="21"/>
      <c r="MWU1119" s="21"/>
      <c r="MWV1119" s="21"/>
      <c r="MWW1119" s="21"/>
      <c r="MWX1119" s="21"/>
      <c r="MWY1119" s="21"/>
      <c r="MWZ1119" s="21"/>
      <c r="MXA1119" s="21"/>
      <c r="MXB1119" s="21"/>
      <c r="MXC1119" s="21"/>
      <c r="MXD1119" s="21"/>
      <c r="MXE1119" s="21"/>
      <c r="MXF1119" s="21"/>
      <c r="MXG1119" s="21"/>
      <c r="MXH1119" s="21"/>
      <c r="MXI1119" s="21"/>
      <c r="MXJ1119" s="21"/>
      <c r="MXK1119" s="21"/>
      <c r="MXL1119" s="21"/>
      <c r="MXM1119" s="21"/>
      <c r="MXN1119" s="21"/>
      <c r="MXO1119" s="21"/>
      <c r="MXP1119" s="21"/>
      <c r="MXQ1119" s="21"/>
      <c r="MXR1119" s="21"/>
      <c r="MXS1119" s="21"/>
      <c r="MXT1119" s="21"/>
      <c r="MXU1119" s="21"/>
      <c r="MXV1119" s="21"/>
      <c r="MXW1119" s="21"/>
      <c r="MXX1119" s="21"/>
      <c r="MXY1119" s="21"/>
      <c r="MXZ1119" s="21"/>
      <c r="MYA1119" s="21"/>
      <c r="MYB1119" s="21"/>
      <c r="MYC1119" s="21"/>
      <c r="MYD1119" s="21"/>
      <c r="MYE1119" s="21"/>
      <c r="MYF1119" s="21"/>
      <c r="MYG1119" s="21"/>
      <c r="MYH1119" s="21"/>
      <c r="MYI1119" s="21"/>
      <c r="MYJ1119" s="21"/>
      <c r="MYK1119" s="21"/>
      <c r="MYL1119" s="21"/>
      <c r="MYM1119" s="21"/>
      <c r="MYN1119" s="21"/>
      <c r="MYO1119" s="21"/>
      <c r="MYP1119" s="21"/>
      <c r="MYQ1119" s="21"/>
      <c r="MYR1119" s="21"/>
      <c r="MYS1119" s="21"/>
      <c r="MYT1119" s="21"/>
      <c r="MYU1119" s="21"/>
      <c r="MYV1119" s="21"/>
      <c r="MYW1119" s="21"/>
      <c r="MYX1119" s="21"/>
      <c r="MYY1119" s="21"/>
      <c r="MYZ1119" s="21"/>
      <c r="MZA1119" s="21"/>
      <c r="MZB1119" s="21"/>
      <c r="MZC1119" s="21"/>
      <c r="MZD1119" s="21"/>
      <c r="MZE1119" s="21"/>
      <c r="MZF1119" s="21"/>
      <c r="MZG1119" s="21"/>
      <c r="MZH1119" s="21"/>
      <c r="MZI1119" s="21"/>
      <c r="MZJ1119" s="21"/>
      <c r="MZK1119" s="21"/>
      <c r="MZL1119" s="21"/>
      <c r="MZM1119" s="21"/>
      <c r="MZN1119" s="21"/>
      <c r="MZO1119" s="21"/>
      <c r="MZP1119" s="21"/>
      <c r="MZQ1119" s="21"/>
      <c r="MZR1119" s="21"/>
      <c r="MZS1119" s="21"/>
      <c r="MZT1119" s="21"/>
      <c r="MZU1119" s="21"/>
      <c r="MZV1119" s="21"/>
      <c r="MZW1119" s="21"/>
      <c r="MZX1119" s="21"/>
      <c r="MZY1119" s="21"/>
      <c r="MZZ1119" s="21"/>
      <c r="NAA1119" s="21"/>
      <c r="NAB1119" s="21"/>
      <c r="NAC1119" s="21"/>
      <c r="NAD1119" s="21"/>
      <c r="NAE1119" s="21"/>
      <c r="NAF1119" s="21"/>
      <c r="NAG1119" s="21"/>
      <c r="NAH1119" s="21"/>
      <c r="NAI1119" s="21"/>
      <c r="NAJ1119" s="21"/>
      <c r="NAK1119" s="21"/>
      <c r="NAL1119" s="21"/>
      <c r="NAM1119" s="21"/>
      <c r="NAN1119" s="21"/>
      <c r="NAO1119" s="21"/>
      <c r="NAP1119" s="21"/>
      <c r="NAQ1119" s="21"/>
      <c r="NAR1119" s="21"/>
      <c r="NAS1119" s="21"/>
      <c r="NAT1119" s="21"/>
      <c r="NAU1119" s="21"/>
      <c r="NAV1119" s="21"/>
      <c r="NAW1119" s="21"/>
      <c r="NAX1119" s="21"/>
      <c r="NAY1119" s="21"/>
      <c r="NAZ1119" s="21"/>
      <c r="NBA1119" s="21"/>
      <c r="NBB1119" s="21"/>
      <c r="NBC1119" s="21"/>
      <c r="NBD1119" s="21"/>
      <c r="NBE1119" s="21"/>
      <c r="NBF1119" s="21"/>
      <c r="NBG1119" s="21"/>
      <c r="NBH1119" s="21"/>
      <c r="NBI1119" s="21"/>
      <c r="NBJ1119" s="21"/>
      <c r="NBK1119" s="21"/>
      <c r="NBL1119" s="21"/>
      <c r="NBM1119" s="21"/>
      <c r="NBN1119" s="21"/>
      <c r="NBO1119" s="21"/>
      <c r="NBP1119" s="21"/>
      <c r="NBQ1119" s="21"/>
      <c r="NBR1119" s="21"/>
      <c r="NBS1119" s="21"/>
      <c r="NBT1119" s="21"/>
      <c r="NBU1119" s="21"/>
      <c r="NBV1119" s="21"/>
      <c r="NBW1119" s="21"/>
      <c r="NBX1119" s="21"/>
      <c r="NBY1119" s="21"/>
      <c r="NBZ1119" s="21"/>
      <c r="NCA1119" s="21"/>
      <c r="NCB1119" s="21"/>
      <c r="NCC1119" s="21"/>
      <c r="NCD1119" s="21"/>
      <c r="NCE1119" s="21"/>
      <c r="NCF1119" s="21"/>
      <c r="NCG1119" s="21"/>
      <c r="NCH1119" s="21"/>
      <c r="NCI1119" s="21"/>
      <c r="NCJ1119" s="21"/>
      <c r="NCK1119" s="21"/>
      <c r="NCL1119" s="21"/>
      <c r="NCM1119" s="21"/>
      <c r="NCN1119" s="21"/>
      <c r="NCO1119" s="21"/>
      <c r="NCP1119" s="21"/>
      <c r="NCQ1119" s="21"/>
      <c r="NCR1119" s="21"/>
      <c r="NCS1119" s="21"/>
      <c r="NCT1119" s="21"/>
      <c r="NCU1119" s="21"/>
      <c r="NCV1119" s="21"/>
      <c r="NCW1119" s="21"/>
      <c r="NCX1119" s="21"/>
      <c r="NCY1119" s="21"/>
      <c r="NCZ1119" s="21"/>
      <c r="NDA1119" s="21"/>
      <c r="NDB1119" s="21"/>
      <c r="NDC1119" s="21"/>
      <c r="NDD1119" s="21"/>
      <c r="NDE1119" s="21"/>
      <c r="NDF1119" s="21"/>
      <c r="NDG1119" s="21"/>
      <c r="NDH1119" s="21"/>
      <c r="NDI1119" s="21"/>
      <c r="NDJ1119" s="21"/>
      <c r="NDK1119" s="21"/>
      <c r="NDL1119" s="21"/>
      <c r="NDM1119" s="21"/>
      <c r="NDN1119" s="21"/>
      <c r="NDO1119" s="21"/>
      <c r="NDP1119" s="21"/>
      <c r="NDQ1119" s="21"/>
      <c r="NDR1119" s="21"/>
      <c r="NDS1119" s="21"/>
      <c r="NDT1119" s="21"/>
      <c r="NDU1119" s="21"/>
      <c r="NDV1119" s="21"/>
      <c r="NDW1119" s="21"/>
      <c r="NDX1119" s="21"/>
      <c r="NDY1119" s="21"/>
      <c r="NDZ1119" s="21"/>
      <c r="NEA1119" s="21"/>
      <c r="NEB1119" s="21"/>
      <c r="NEC1119" s="21"/>
      <c r="NED1119" s="21"/>
      <c r="NEE1119" s="21"/>
      <c r="NEF1119" s="21"/>
      <c r="NEG1119" s="21"/>
      <c r="NEH1119" s="21"/>
      <c r="NEI1119" s="21"/>
      <c r="NEJ1119" s="21"/>
      <c r="NEK1119" s="21"/>
      <c r="NEL1119" s="21"/>
      <c r="NEM1119" s="21"/>
      <c r="NEN1119" s="21"/>
      <c r="NEO1119" s="21"/>
      <c r="NEP1119" s="21"/>
      <c r="NEQ1119" s="21"/>
      <c r="NER1119" s="21"/>
      <c r="NES1119" s="21"/>
      <c r="NET1119" s="21"/>
      <c r="NEU1119" s="21"/>
      <c r="NEV1119" s="21"/>
      <c r="NEW1119" s="21"/>
      <c r="NEX1119" s="21"/>
      <c r="NEY1119" s="21"/>
      <c r="NEZ1119" s="21"/>
      <c r="NFA1119" s="21"/>
      <c r="NFB1119" s="21"/>
      <c r="NFC1119" s="21"/>
      <c r="NFD1119" s="21"/>
      <c r="NFE1119" s="21"/>
      <c r="NFF1119" s="21"/>
      <c r="NFG1119" s="21"/>
      <c r="NFH1119" s="21"/>
      <c r="NFI1119" s="21"/>
      <c r="NFJ1119" s="21"/>
      <c r="NFK1119" s="21"/>
      <c r="NFL1119" s="21"/>
      <c r="NFM1119" s="21"/>
      <c r="NFN1119" s="21"/>
      <c r="NFO1119" s="21"/>
      <c r="NFP1119" s="21"/>
      <c r="NFQ1119" s="21"/>
      <c r="NFR1119" s="21"/>
      <c r="NFS1119" s="21"/>
      <c r="NFT1119" s="21"/>
      <c r="NFU1119" s="21"/>
      <c r="NFV1119" s="21"/>
      <c r="NFW1119" s="21"/>
      <c r="NFX1119" s="21"/>
      <c r="NFY1119" s="21"/>
      <c r="NFZ1119" s="21"/>
      <c r="NGA1119" s="21"/>
      <c r="NGB1119" s="21"/>
      <c r="NGC1119" s="21"/>
      <c r="NGD1119" s="21"/>
      <c r="NGE1119" s="21"/>
      <c r="NGF1119" s="21"/>
      <c r="NGG1119" s="21"/>
      <c r="NGH1119" s="21"/>
      <c r="NGI1119" s="21"/>
      <c r="NGJ1119" s="21"/>
      <c r="NGK1119" s="21"/>
      <c r="NGL1119" s="21"/>
      <c r="NGM1119" s="21"/>
      <c r="NGN1119" s="21"/>
      <c r="NGO1119" s="21"/>
      <c r="NGP1119" s="21"/>
      <c r="NGQ1119" s="21"/>
      <c r="NGR1119" s="21"/>
      <c r="NGS1119" s="21"/>
      <c r="NGT1119" s="21"/>
      <c r="NGU1119" s="21"/>
      <c r="NGV1119" s="21"/>
      <c r="NGW1119" s="21"/>
      <c r="NGX1119" s="21"/>
      <c r="NGY1119" s="21"/>
      <c r="NGZ1119" s="21"/>
      <c r="NHA1119" s="21"/>
      <c r="NHB1119" s="21"/>
      <c r="NHC1119" s="21"/>
      <c r="NHD1119" s="21"/>
      <c r="NHE1119" s="21"/>
      <c r="NHF1119" s="21"/>
      <c r="NHG1119" s="21"/>
      <c r="NHH1119" s="21"/>
      <c r="NHI1119" s="21"/>
      <c r="NHJ1119" s="21"/>
      <c r="NHK1119" s="21"/>
      <c r="NHL1119" s="21"/>
      <c r="NHM1119" s="21"/>
      <c r="NHN1119" s="21"/>
      <c r="NHO1119" s="21"/>
      <c r="NHP1119" s="21"/>
      <c r="NHQ1119" s="21"/>
      <c r="NHR1119" s="21"/>
      <c r="NHS1119" s="21"/>
      <c r="NHT1119" s="21"/>
      <c r="NHU1119" s="21"/>
      <c r="NHV1119" s="21"/>
      <c r="NHW1119" s="21"/>
      <c r="NHX1119" s="21"/>
      <c r="NHY1119" s="21"/>
      <c r="NHZ1119" s="21"/>
      <c r="NIA1119" s="21"/>
      <c r="NIB1119" s="21"/>
      <c r="NIC1119" s="21"/>
      <c r="NID1119" s="21"/>
      <c r="NIE1119" s="21"/>
      <c r="NIF1119" s="21"/>
      <c r="NIG1119" s="21"/>
      <c r="NIH1119" s="21"/>
      <c r="NII1119" s="21"/>
      <c r="NIJ1119" s="21"/>
      <c r="NIK1119" s="21"/>
      <c r="NIL1119" s="21"/>
      <c r="NIM1119" s="21"/>
      <c r="NIN1119" s="21"/>
      <c r="NIO1119" s="21"/>
      <c r="NIP1119" s="21"/>
      <c r="NIQ1119" s="21"/>
      <c r="NIR1119" s="21"/>
      <c r="NIS1119" s="21"/>
      <c r="NIT1119" s="21"/>
      <c r="NIU1119" s="21"/>
      <c r="NIV1119" s="21"/>
      <c r="NIW1119" s="21"/>
      <c r="NIX1119" s="21"/>
      <c r="NIY1119" s="21"/>
      <c r="NIZ1119" s="21"/>
      <c r="NJA1119" s="21"/>
      <c r="NJB1119" s="21"/>
      <c r="NJC1119" s="21"/>
      <c r="NJD1119" s="21"/>
      <c r="NJE1119" s="21"/>
      <c r="NJF1119" s="21"/>
      <c r="NJG1119" s="21"/>
      <c r="NJH1119" s="21"/>
      <c r="NJI1119" s="21"/>
      <c r="NJJ1119" s="21"/>
      <c r="NJK1119" s="21"/>
      <c r="NJL1119" s="21"/>
      <c r="NJM1119" s="21"/>
      <c r="NJN1119" s="21"/>
      <c r="NJO1119" s="21"/>
      <c r="NJP1119" s="21"/>
      <c r="NJQ1119" s="21"/>
      <c r="NJR1119" s="21"/>
      <c r="NJS1119" s="21"/>
      <c r="NJT1119" s="21"/>
      <c r="NJU1119" s="21"/>
      <c r="NJV1119" s="21"/>
      <c r="NJW1119" s="21"/>
      <c r="NJX1119" s="21"/>
      <c r="NJY1119" s="21"/>
      <c r="NJZ1119" s="21"/>
      <c r="NKA1119" s="21"/>
      <c r="NKB1119" s="21"/>
      <c r="NKC1119" s="21"/>
      <c r="NKD1119" s="21"/>
      <c r="NKE1119" s="21"/>
      <c r="NKF1119" s="21"/>
      <c r="NKG1119" s="21"/>
      <c r="NKH1119" s="21"/>
      <c r="NKI1119" s="21"/>
      <c r="NKJ1119" s="21"/>
      <c r="NKK1119" s="21"/>
      <c r="NKL1119" s="21"/>
      <c r="NKM1119" s="21"/>
      <c r="NKN1119" s="21"/>
      <c r="NKO1119" s="21"/>
      <c r="NKP1119" s="21"/>
      <c r="NKQ1119" s="21"/>
      <c r="NKR1119" s="21"/>
      <c r="NKS1119" s="21"/>
      <c r="NKT1119" s="21"/>
      <c r="NKU1119" s="21"/>
      <c r="NKV1119" s="21"/>
      <c r="NKW1119" s="21"/>
      <c r="NKX1119" s="21"/>
      <c r="NKY1119" s="21"/>
      <c r="NKZ1119" s="21"/>
      <c r="NLA1119" s="21"/>
      <c r="NLB1119" s="21"/>
      <c r="NLC1119" s="21"/>
      <c r="NLD1119" s="21"/>
      <c r="NLE1119" s="21"/>
      <c r="NLF1119" s="21"/>
      <c r="NLG1119" s="21"/>
      <c r="NLH1119" s="21"/>
      <c r="NLI1119" s="21"/>
      <c r="NLJ1119" s="21"/>
      <c r="NLK1119" s="21"/>
      <c r="NLL1119" s="21"/>
      <c r="NLM1119" s="21"/>
      <c r="NLN1119" s="21"/>
      <c r="NLO1119" s="21"/>
      <c r="NLP1119" s="21"/>
      <c r="NLQ1119" s="21"/>
      <c r="NLR1119" s="21"/>
      <c r="NLS1119" s="21"/>
      <c r="NLT1119" s="21"/>
      <c r="NLU1119" s="21"/>
      <c r="NLV1119" s="21"/>
      <c r="NLW1119" s="21"/>
      <c r="NLX1119" s="21"/>
      <c r="NLY1119" s="21"/>
      <c r="NLZ1119" s="21"/>
      <c r="NMA1119" s="21"/>
      <c r="NMB1119" s="21"/>
      <c r="NMC1119" s="21"/>
      <c r="NMD1119" s="21"/>
      <c r="NME1119" s="21"/>
      <c r="NMF1119" s="21"/>
      <c r="NMG1119" s="21"/>
      <c r="NMH1119" s="21"/>
      <c r="NMI1119" s="21"/>
      <c r="NMJ1119" s="21"/>
      <c r="NMK1119" s="21"/>
      <c r="NML1119" s="21"/>
      <c r="NMM1119" s="21"/>
      <c r="NMN1119" s="21"/>
      <c r="NMO1119" s="21"/>
      <c r="NMP1119" s="21"/>
      <c r="NMQ1119" s="21"/>
      <c r="NMR1119" s="21"/>
      <c r="NMS1119" s="21"/>
      <c r="NMT1119" s="21"/>
      <c r="NMU1119" s="21"/>
      <c r="NMV1119" s="21"/>
      <c r="NMW1119" s="21"/>
      <c r="NMX1119" s="21"/>
      <c r="NMY1119" s="21"/>
      <c r="NMZ1119" s="21"/>
      <c r="NNA1119" s="21"/>
      <c r="NNB1119" s="21"/>
      <c r="NNC1119" s="21"/>
      <c r="NND1119" s="21"/>
      <c r="NNE1119" s="21"/>
      <c r="NNF1119" s="21"/>
      <c r="NNG1119" s="21"/>
      <c r="NNH1119" s="21"/>
      <c r="NNI1119" s="21"/>
      <c r="NNJ1119" s="21"/>
      <c r="NNK1119" s="21"/>
      <c r="NNL1119" s="21"/>
      <c r="NNM1119" s="21"/>
      <c r="NNN1119" s="21"/>
      <c r="NNO1119" s="21"/>
      <c r="NNP1119" s="21"/>
      <c r="NNQ1119" s="21"/>
      <c r="NNR1119" s="21"/>
      <c r="NNS1119" s="21"/>
      <c r="NNT1119" s="21"/>
      <c r="NNU1119" s="21"/>
      <c r="NNV1119" s="21"/>
      <c r="NNW1119" s="21"/>
      <c r="NNX1119" s="21"/>
      <c r="NNY1119" s="21"/>
      <c r="NNZ1119" s="21"/>
      <c r="NOA1119" s="21"/>
      <c r="NOB1119" s="21"/>
      <c r="NOC1119" s="21"/>
      <c r="NOD1119" s="21"/>
      <c r="NOE1119" s="21"/>
      <c r="NOF1119" s="21"/>
      <c r="NOG1119" s="21"/>
      <c r="NOH1119" s="21"/>
      <c r="NOI1119" s="21"/>
      <c r="NOJ1119" s="21"/>
      <c r="NOK1119" s="21"/>
      <c r="NOL1119" s="21"/>
      <c r="NOM1119" s="21"/>
      <c r="NON1119" s="21"/>
      <c r="NOO1119" s="21"/>
      <c r="NOP1119" s="21"/>
      <c r="NOQ1119" s="21"/>
      <c r="NOR1119" s="21"/>
      <c r="NOS1119" s="21"/>
      <c r="NOT1119" s="21"/>
      <c r="NOU1119" s="21"/>
      <c r="NOV1119" s="21"/>
      <c r="NOW1119" s="21"/>
      <c r="NOX1119" s="21"/>
      <c r="NOY1119" s="21"/>
      <c r="NOZ1119" s="21"/>
      <c r="NPA1119" s="21"/>
      <c r="NPB1119" s="21"/>
      <c r="NPC1119" s="21"/>
      <c r="NPD1119" s="21"/>
      <c r="NPE1119" s="21"/>
      <c r="NPF1119" s="21"/>
      <c r="NPG1119" s="21"/>
      <c r="NPH1119" s="21"/>
      <c r="NPI1119" s="21"/>
      <c r="NPJ1119" s="21"/>
      <c r="NPK1119" s="21"/>
      <c r="NPL1119" s="21"/>
      <c r="NPM1119" s="21"/>
      <c r="NPN1119" s="21"/>
      <c r="NPO1119" s="21"/>
      <c r="NPP1119" s="21"/>
      <c r="NPQ1119" s="21"/>
      <c r="NPR1119" s="21"/>
      <c r="NPS1119" s="21"/>
      <c r="NPT1119" s="21"/>
      <c r="NPU1119" s="21"/>
      <c r="NPV1119" s="21"/>
      <c r="NPW1119" s="21"/>
      <c r="NPX1119" s="21"/>
      <c r="NPY1119" s="21"/>
      <c r="NPZ1119" s="21"/>
      <c r="NQA1119" s="21"/>
      <c r="NQB1119" s="21"/>
      <c r="NQC1119" s="21"/>
      <c r="NQD1119" s="21"/>
      <c r="NQE1119" s="21"/>
      <c r="NQF1119" s="21"/>
      <c r="NQG1119" s="21"/>
      <c r="NQH1119" s="21"/>
      <c r="NQI1119" s="21"/>
      <c r="NQJ1119" s="21"/>
      <c r="NQK1119" s="21"/>
      <c r="NQL1119" s="21"/>
      <c r="NQM1119" s="21"/>
      <c r="NQN1119" s="21"/>
      <c r="NQO1119" s="21"/>
      <c r="NQP1119" s="21"/>
      <c r="NQQ1119" s="21"/>
      <c r="NQR1119" s="21"/>
      <c r="NQS1119" s="21"/>
      <c r="NQT1119" s="21"/>
      <c r="NQU1119" s="21"/>
      <c r="NQV1119" s="21"/>
      <c r="NQW1119" s="21"/>
      <c r="NQX1119" s="21"/>
      <c r="NQY1119" s="21"/>
      <c r="NQZ1119" s="21"/>
      <c r="NRA1119" s="21"/>
      <c r="NRB1119" s="21"/>
      <c r="NRC1119" s="21"/>
      <c r="NRD1119" s="21"/>
      <c r="NRE1119" s="21"/>
      <c r="NRF1119" s="21"/>
      <c r="NRG1119" s="21"/>
      <c r="NRH1119" s="21"/>
      <c r="NRI1119" s="21"/>
      <c r="NRJ1119" s="21"/>
      <c r="NRK1119" s="21"/>
      <c r="NRL1119" s="21"/>
      <c r="NRM1119" s="21"/>
      <c r="NRN1119" s="21"/>
      <c r="NRO1119" s="21"/>
      <c r="NRP1119" s="21"/>
      <c r="NRQ1119" s="21"/>
      <c r="NRR1119" s="21"/>
      <c r="NRS1119" s="21"/>
      <c r="NRT1119" s="21"/>
      <c r="NRU1119" s="21"/>
      <c r="NRV1119" s="21"/>
      <c r="NRW1119" s="21"/>
      <c r="NRX1119" s="21"/>
      <c r="NRY1119" s="21"/>
      <c r="NRZ1119" s="21"/>
      <c r="NSA1119" s="21"/>
      <c r="NSB1119" s="21"/>
      <c r="NSC1119" s="21"/>
      <c r="NSD1119" s="21"/>
      <c r="NSE1119" s="21"/>
      <c r="NSF1119" s="21"/>
      <c r="NSG1119" s="21"/>
      <c r="NSH1119" s="21"/>
      <c r="NSI1119" s="21"/>
      <c r="NSJ1119" s="21"/>
      <c r="NSK1119" s="21"/>
      <c r="NSL1119" s="21"/>
      <c r="NSM1119" s="21"/>
      <c r="NSN1119" s="21"/>
      <c r="NSO1119" s="21"/>
      <c r="NSP1119" s="21"/>
      <c r="NSQ1119" s="21"/>
      <c r="NSR1119" s="21"/>
      <c r="NSS1119" s="21"/>
      <c r="NST1119" s="21"/>
      <c r="NSU1119" s="21"/>
      <c r="NSV1119" s="21"/>
      <c r="NSW1119" s="21"/>
      <c r="NSX1119" s="21"/>
      <c r="NSY1119" s="21"/>
      <c r="NSZ1119" s="21"/>
      <c r="NTA1119" s="21"/>
      <c r="NTB1119" s="21"/>
      <c r="NTC1119" s="21"/>
      <c r="NTD1119" s="21"/>
      <c r="NTE1119" s="21"/>
      <c r="NTF1119" s="21"/>
      <c r="NTG1119" s="21"/>
      <c r="NTH1119" s="21"/>
      <c r="NTI1119" s="21"/>
      <c r="NTJ1119" s="21"/>
      <c r="NTK1119" s="21"/>
      <c r="NTL1119" s="21"/>
      <c r="NTM1119" s="21"/>
      <c r="NTN1119" s="21"/>
      <c r="NTO1119" s="21"/>
      <c r="NTP1119" s="21"/>
      <c r="NTQ1119" s="21"/>
      <c r="NTR1119" s="21"/>
      <c r="NTS1119" s="21"/>
      <c r="NTT1119" s="21"/>
      <c r="NTU1119" s="21"/>
      <c r="NTV1119" s="21"/>
      <c r="NTW1119" s="21"/>
      <c r="NTX1119" s="21"/>
      <c r="NTY1119" s="21"/>
      <c r="NTZ1119" s="21"/>
      <c r="NUA1119" s="21"/>
      <c r="NUB1119" s="21"/>
      <c r="NUC1119" s="21"/>
      <c r="NUD1119" s="21"/>
      <c r="NUE1119" s="21"/>
      <c r="NUF1119" s="21"/>
      <c r="NUG1119" s="21"/>
      <c r="NUH1119" s="21"/>
      <c r="NUI1119" s="21"/>
      <c r="NUJ1119" s="21"/>
      <c r="NUK1119" s="21"/>
      <c r="NUL1119" s="21"/>
      <c r="NUM1119" s="21"/>
      <c r="NUN1119" s="21"/>
      <c r="NUO1119" s="21"/>
      <c r="NUP1119" s="21"/>
      <c r="NUQ1119" s="21"/>
      <c r="NUR1119" s="21"/>
      <c r="NUS1119" s="21"/>
      <c r="NUT1119" s="21"/>
      <c r="NUU1119" s="21"/>
      <c r="NUV1119" s="21"/>
      <c r="NUW1119" s="21"/>
      <c r="NUX1119" s="21"/>
      <c r="NUY1119" s="21"/>
      <c r="NUZ1119" s="21"/>
      <c r="NVA1119" s="21"/>
      <c r="NVB1119" s="21"/>
      <c r="NVC1119" s="21"/>
      <c r="NVD1119" s="21"/>
      <c r="NVE1119" s="21"/>
      <c r="NVF1119" s="21"/>
      <c r="NVG1119" s="21"/>
      <c r="NVH1119" s="21"/>
      <c r="NVI1119" s="21"/>
      <c r="NVJ1119" s="21"/>
      <c r="NVK1119" s="21"/>
      <c r="NVL1119" s="21"/>
      <c r="NVM1119" s="21"/>
      <c r="NVN1119" s="21"/>
      <c r="NVO1119" s="21"/>
      <c r="NVP1119" s="21"/>
      <c r="NVQ1119" s="21"/>
      <c r="NVR1119" s="21"/>
      <c r="NVS1119" s="21"/>
      <c r="NVT1119" s="21"/>
      <c r="NVU1119" s="21"/>
      <c r="NVV1119" s="21"/>
      <c r="NVW1119" s="21"/>
      <c r="NVX1119" s="21"/>
      <c r="NVY1119" s="21"/>
      <c r="NVZ1119" s="21"/>
      <c r="NWA1119" s="21"/>
      <c r="NWB1119" s="21"/>
      <c r="NWC1119" s="21"/>
      <c r="NWD1119" s="21"/>
      <c r="NWE1119" s="21"/>
      <c r="NWF1119" s="21"/>
      <c r="NWG1119" s="21"/>
      <c r="NWH1119" s="21"/>
      <c r="NWI1119" s="21"/>
      <c r="NWJ1119" s="21"/>
      <c r="NWK1119" s="21"/>
      <c r="NWL1119" s="21"/>
      <c r="NWM1119" s="21"/>
      <c r="NWN1119" s="21"/>
      <c r="NWO1119" s="21"/>
      <c r="NWP1119" s="21"/>
      <c r="NWQ1119" s="21"/>
      <c r="NWR1119" s="21"/>
      <c r="NWS1119" s="21"/>
      <c r="NWT1119" s="21"/>
      <c r="NWU1119" s="21"/>
      <c r="NWV1119" s="21"/>
      <c r="NWW1119" s="21"/>
      <c r="NWX1119" s="21"/>
      <c r="NWY1119" s="21"/>
      <c r="NWZ1119" s="21"/>
      <c r="NXA1119" s="21"/>
      <c r="NXB1119" s="21"/>
      <c r="NXC1119" s="21"/>
      <c r="NXD1119" s="21"/>
      <c r="NXE1119" s="21"/>
      <c r="NXF1119" s="21"/>
      <c r="NXG1119" s="21"/>
      <c r="NXH1119" s="21"/>
      <c r="NXI1119" s="21"/>
      <c r="NXJ1119" s="21"/>
      <c r="NXK1119" s="21"/>
      <c r="NXL1119" s="21"/>
      <c r="NXM1119" s="21"/>
      <c r="NXN1119" s="21"/>
      <c r="NXO1119" s="21"/>
      <c r="NXP1119" s="21"/>
      <c r="NXQ1119" s="21"/>
      <c r="NXR1119" s="21"/>
      <c r="NXS1119" s="21"/>
      <c r="NXT1119" s="21"/>
      <c r="NXU1119" s="21"/>
      <c r="NXV1119" s="21"/>
      <c r="NXW1119" s="21"/>
      <c r="NXX1119" s="21"/>
      <c r="NXY1119" s="21"/>
      <c r="NXZ1119" s="21"/>
      <c r="NYA1119" s="21"/>
      <c r="NYB1119" s="21"/>
      <c r="NYC1119" s="21"/>
      <c r="NYD1119" s="21"/>
      <c r="NYE1119" s="21"/>
      <c r="NYF1119" s="21"/>
      <c r="NYG1119" s="21"/>
      <c r="NYH1119" s="21"/>
      <c r="NYI1119" s="21"/>
      <c r="NYJ1119" s="21"/>
      <c r="NYK1119" s="21"/>
      <c r="NYL1119" s="21"/>
      <c r="NYM1119" s="21"/>
      <c r="NYN1119" s="21"/>
      <c r="NYO1119" s="21"/>
      <c r="NYP1119" s="21"/>
      <c r="NYQ1119" s="21"/>
      <c r="NYR1119" s="21"/>
      <c r="NYS1119" s="21"/>
      <c r="NYT1119" s="21"/>
      <c r="NYU1119" s="21"/>
      <c r="NYV1119" s="21"/>
      <c r="NYW1119" s="21"/>
      <c r="NYX1119" s="21"/>
      <c r="NYY1119" s="21"/>
      <c r="NYZ1119" s="21"/>
      <c r="NZA1119" s="21"/>
      <c r="NZB1119" s="21"/>
      <c r="NZC1119" s="21"/>
      <c r="NZD1119" s="21"/>
      <c r="NZE1119" s="21"/>
      <c r="NZF1119" s="21"/>
      <c r="NZG1119" s="21"/>
      <c r="NZH1119" s="21"/>
      <c r="NZI1119" s="21"/>
      <c r="NZJ1119" s="21"/>
      <c r="NZK1119" s="21"/>
      <c r="NZL1119" s="21"/>
      <c r="NZM1119" s="21"/>
      <c r="NZN1119" s="21"/>
      <c r="NZO1119" s="21"/>
      <c r="NZP1119" s="21"/>
      <c r="NZQ1119" s="21"/>
      <c r="NZR1119" s="21"/>
      <c r="NZS1119" s="21"/>
      <c r="NZT1119" s="21"/>
      <c r="NZU1119" s="21"/>
      <c r="NZV1119" s="21"/>
      <c r="NZW1119" s="21"/>
      <c r="NZX1119" s="21"/>
      <c r="NZY1119" s="21"/>
      <c r="NZZ1119" s="21"/>
      <c r="OAA1119" s="21"/>
      <c r="OAB1119" s="21"/>
      <c r="OAC1119" s="21"/>
      <c r="OAD1119" s="21"/>
      <c r="OAE1119" s="21"/>
      <c r="OAF1119" s="21"/>
      <c r="OAG1119" s="21"/>
      <c r="OAH1119" s="21"/>
      <c r="OAI1119" s="21"/>
      <c r="OAJ1119" s="21"/>
      <c r="OAK1119" s="21"/>
      <c r="OAL1119" s="21"/>
      <c r="OAM1119" s="21"/>
      <c r="OAN1119" s="21"/>
      <c r="OAO1119" s="21"/>
      <c r="OAP1119" s="21"/>
      <c r="OAQ1119" s="21"/>
      <c r="OAR1119" s="21"/>
      <c r="OAS1119" s="21"/>
      <c r="OAT1119" s="21"/>
      <c r="OAU1119" s="21"/>
      <c r="OAV1119" s="21"/>
      <c r="OAW1119" s="21"/>
      <c r="OAX1119" s="21"/>
      <c r="OAY1119" s="21"/>
      <c r="OAZ1119" s="21"/>
      <c r="OBA1119" s="21"/>
      <c r="OBB1119" s="21"/>
      <c r="OBC1119" s="21"/>
      <c r="OBD1119" s="21"/>
      <c r="OBE1119" s="21"/>
      <c r="OBF1119" s="21"/>
      <c r="OBG1119" s="21"/>
      <c r="OBH1119" s="21"/>
      <c r="OBI1119" s="21"/>
      <c r="OBJ1119" s="21"/>
      <c r="OBK1119" s="21"/>
      <c r="OBL1119" s="21"/>
      <c r="OBM1119" s="21"/>
      <c r="OBN1119" s="21"/>
      <c r="OBO1119" s="21"/>
      <c r="OBP1119" s="21"/>
      <c r="OBQ1119" s="21"/>
      <c r="OBR1119" s="21"/>
      <c r="OBS1119" s="21"/>
      <c r="OBT1119" s="21"/>
      <c r="OBU1119" s="21"/>
      <c r="OBV1119" s="21"/>
      <c r="OBW1119" s="21"/>
      <c r="OBX1119" s="21"/>
      <c r="OBY1119" s="21"/>
      <c r="OBZ1119" s="21"/>
      <c r="OCA1119" s="21"/>
      <c r="OCB1119" s="21"/>
      <c r="OCC1119" s="21"/>
      <c r="OCD1119" s="21"/>
      <c r="OCE1119" s="21"/>
      <c r="OCF1119" s="21"/>
      <c r="OCG1119" s="21"/>
      <c r="OCH1119" s="21"/>
      <c r="OCI1119" s="21"/>
      <c r="OCJ1119" s="21"/>
      <c r="OCK1119" s="21"/>
      <c r="OCL1119" s="21"/>
      <c r="OCM1119" s="21"/>
      <c r="OCN1119" s="21"/>
      <c r="OCO1119" s="21"/>
      <c r="OCP1119" s="21"/>
      <c r="OCQ1119" s="21"/>
      <c r="OCR1119" s="21"/>
      <c r="OCS1119" s="21"/>
      <c r="OCT1119" s="21"/>
      <c r="OCU1119" s="21"/>
      <c r="OCV1119" s="21"/>
      <c r="OCW1119" s="21"/>
      <c r="OCX1119" s="21"/>
      <c r="OCY1119" s="21"/>
      <c r="OCZ1119" s="21"/>
      <c r="ODA1119" s="21"/>
      <c r="ODB1119" s="21"/>
      <c r="ODC1119" s="21"/>
      <c r="ODD1119" s="21"/>
      <c r="ODE1119" s="21"/>
      <c r="ODF1119" s="21"/>
      <c r="ODG1119" s="21"/>
      <c r="ODH1119" s="21"/>
      <c r="ODI1119" s="21"/>
      <c r="ODJ1119" s="21"/>
      <c r="ODK1119" s="21"/>
      <c r="ODL1119" s="21"/>
      <c r="ODM1119" s="21"/>
      <c r="ODN1119" s="21"/>
      <c r="ODO1119" s="21"/>
      <c r="ODP1119" s="21"/>
      <c r="ODQ1119" s="21"/>
      <c r="ODR1119" s="21"/>
      <c r="ODS1119" s="21"/>
      <c r="ODT1119" s="21"/>
      <c r="ODU1119" s="21"/>
      <c r="ODV1119" s="21"/>
      <c r="ODW1119" s="21"/>
      <c r="ODX1119" s="21"/>
      <c r="ODY1119" s="21"/>
      <c r="ODZ1119" s="21"/>
      <c r="OEA1119" s="21"/>
      <c r="OEB1119" s="21"/>
      <c r="OEC1119" s="21"/>
      <c r="OED1119" s="21"/>
      <c r="OEE1119" s="21"/>
      <c r="OEF1119" s="21"/>
      <c r="OEG1119" s="21"/>
      <c r="OEH1119" s="21"/>
      <c r="OEI1119" s="21"/>
      <c r="OEJ1119" s="21"/>
      <c r="OEK1119" s="21"/>
      <c r="OEL1119" s="21"/>
      <c r="OEM1119" s="21"/>
      <c r="OEN1119" s="21"/>
      <c r="OEO1119" s="21"/>
      <c r="OEP1119" s="21"/>
      <c r="OEQ1119" s="21"/>
      <c r="OER1119" s="21"/>
      <c r="OES1119" s="21"/>
      <c r="OET1119" s="21"/>
      <c r="OEU1119" s="21"/>
      <c r="OEV1119" s="21"/>
      <c r="OEW1119" s="21"/>
      <c r="OEX1119" s="21"/>
      <c r="OEY1119" s="21"/>
      <c r="OEZ1119" s="21"/>
      <c r="OFA1119" s="21"/>
      <c r="OFB1119" s="21"/>
      <c r="OFC1119" s="21"/>
      <c r="OFD1119" s="21"/>
      <c r="OFE1119" s="21"/>
      <c r="OFF1119" s="21"/>
      <c r="OFG1119" s="21"/>
      <c r="OFH1119" s="21"/>
      <c r="OFI1119" s="21"/>
      <c r="OFJ1119" s="21"/>
      <c r="OFK1119" s="21"/>
      <c r="OFL1119" s="21"/>
      <c r="OFM1119" s="21"/>
      <c r="OFN1119" s="21"/>
      <c r="OFO1119" s="21"/>
      <c r="OFP1119" s="21"/>
      <c r="OFQ1119" s="21"/>
      <c r="OFR1119" s="21"/>
      <c r="OFS1119" s="21"/>
      <c r="OFT1119" s="21"/>
      <c r="OFU1119" s="21"/>
      <c r="OFV1119" s="21"/>
      <c r="OFW1119" s="21"/>
      <c r="OFX1119" s="21"/>
      <c r="OFY1119" s="21"/>
      <c r="OFZ1119" s="21"/>
      <c r="OGA1119" s="21"/>
      <c r="OGB1119" s="21"/>
      <c r="OGC1119" s="21"/>
      <c r="OGD1119" s="21"/>
      <c r="OGE1119" s="21"/>
      <c r="OGF1119" s="21"/>
      <c r="OGG1119" s="21"/>
      <c r="OGH1119" s="21"/>
      <c r="OGI1119" s="21"/>
      <c r="OGJ1119" s="21"/>
      <c r="OGK1119" s="21"/>
      <c r="OGL1119" s="21"/>
      <c r="OGM1119" s="21"/>
      <c r="OGN1119" s="21"/>
      <c r="OGO1119" s="21"/>
      <c r="OGP1119" s="21"/>
      <c r="OGQ1119" s="21"/>
      <c r="OGR1119" s="21"/>
      <c r="OGS1119" s="21"/>
      <c r="OGT1119" s="21"/>
      <c r="OGU1119" s="21"/>
      <c r="OGV1119" s="21"/>
      <c r="OGW1119" s="21"/>
      <c r="OGX1119" s="21"/>
      <c r="OGY1119" s="21"/>
      <c r="OGZ1119" s="21"/>
      <c r="OHA1119" s="21"/>
      <c r="OHB1119" s="21"/>
      <c r="OHC1119" s="21"/>
      <c r="OHD1119" s="21"/>
      <c r="OHE1119" s="21"/>
      <c r="OHF1119" s="21"/>
      <c r="OHG1119" s="21"/>
      <c r="OHH1119" s="21"/>
      <c r="OHI1119" s="21"/>
      <c r="OHJ1119" s="21"/>
      <c r="OHK1119" s="21"/>
      <c r="OHL1119" s="21"/>
      <c r="OHM1119" s="21"/>
      <c r="OHN1119" s="21"/>
      <c r="OHO1119" s="21"/>
      <c r="OHP1119" s="21"/>
      <c r="OHQ1119" s="21"/>
      <c r="OHR1119" s="21"/>
      <c r="OHS1119" s="21"/>
      <c r="OHT1119" s="21"/>
      <c r="OHU1119" s="21"/>
      <c r="OHV1119" s="21"/>
      <c r="OHW1119" s="21"/>
      <c r="OHX1119" s="21"/>
      <c r="OHY1119" s="21"/>
      <c r="OHZ1119" s="21"/>
      <c r="OIA1119" s="21"/>
      <c r="OIB1119" s="21"/>
      <c r="OIC1119" s="21"/>
      <c r="OID1119" s="21"/>
      <c r="OIE1119" s="21"/>
      <c r="OIF1119" s="21"/>
      <c r="OIG1119" s="21"/>
      <c r="OIH1119" s="21"/>
      <c r="OII1119" s="21"/>
      <c r="OIJ1119" s="21"/>
      <c r="OIK1119" s="21"/>
      <c r="OIL1119" s="21"/>
      <c r="OIM1119" s="21"/>
      <c r="OIN1119" s="21"/>
      <c r="OIO1119" s="21"/>
      <c r="OIP1119" s="21"/>
      <c r="OIQ1119" s="21"/>
      <c r="OIR1119" s="21"/>
      <c r="OIS1119" s="21"/>
      <c r="OIT1119" s="21"/>
      <c r="OIU1119" s="21"/>
      <c r="OIV1119" s="21"/>
      <c r="OIW1119" s="21"/>
      <c r="OIX1119" s="21"/>
      <c r="OIY1119" s="21"/>
      <c r="OIZ1119" s="21"/>
      <c r="OJA1119" s="21"/>
      <c r="OJB1119" s="21"/>
      <c r="OJC1119" s="21"/>
      <c r="OJD1119" s="21"/>
      <c r="OJE1119" s="21"/>
      <c r="OJF1119" s="21"/>
      <c r="OJG1119" s="21"/>
      <c r="OJH1119" s="21"/>
      <c r="OJI1119" s="21"/>
      <c r="OJJ1119" s="21"/>
      <c r="OJK1119" s="21"/>
      <c r="OJL1119" s="21"/>
      <c r="OJM1119" s="21"/>
      <c r="OJN1119" s="21"/>
      <c r="OJO1119" s="21"/>
      <c r="OJP1119" s="21"/>
      <c r="OJQ1119" s="21"/>
      <c r="OJR1119" s="21"/>
      <c r="OJS1119" s="21"/>
      <c r="OJT1119" s="21"/>
      <c r="OJU1119" s="21"/>
      <c r="OJV1119" s="21"/>
      <c r="OJW1119" s="21"/>
      <c r="OJX1119" s="21"/>
      <c r="OJY1119" s="21"/>
      <c r="OJZ1119" s="21"/>
      <c r="OKA1119" s="21"/>
      <c r="OKB1119" s="21"/>
      <c r="OKC1119" s="21"/>
      <c r="OKD1119" s="21"/>
      <c r="OKE1119" s="21"/>
      <c r="OKF1119" s="21"/>
      <c r="OKG1119" s="21"/>
      <c r="OKH1119" s="21"/>
      <c r="OKI1119" s="21"/>
      <c r="OKJ1119" s="21"/>
      <c r="OKK1119" s="21"/>
      <c r="OKL1119" s="21"/>
      <c r="OKM1119" s="21"/>
      <c r="OKN1119" s="21"/>
      <c r="OKO1119" s="21"/>
      <c r="OKP1119" s="21"/>
      <c r="OKQ1119" s="21"/>
      <c r="OKR1119" s="21"/>
      <c r="OKS1119" s="21"/>
      <c r="OKT1119" s="21"/>
      <c r="OKU1119" s="21"/>
      <c r="OKV1119" s="21"/>
      <c r="OKW1119" s="21"/>
      <c r="OKX1119" s="21"/>
      <c r="OKY1119" s="21"/>
      <c r="OKZ1119" s="21"/>
      <c r="OLA1119" s="21"/>
      <c r="OLB1119" s="21"/>
      <c r="OLC1119" s="21"/>
      <c r="OLD1119" s="21"/>
      <c r="OLE1119" s="21"/>
      <c r="OLF1119" s="21"/>
      <c r="OLG1119" s="21"/>
      <c r="OLH1119" s="21"/>
      <c r="OLI1119" s="21"/>
      <c r="OLJ1119" s="21"/>
      <c r="OLK1119" s="21"/>
      <c r="OLL1119" s="21"/>
      <c r="OLM1119" s="21"/>
      <c r="OLN1119" s="21"/>
      <c r="OLO1119" s="21"/>
      <c r="OLP1119" s="21"/>
      <c r="OLQ1119" s="21"/>
      <c r="OLR1119" s="21"/>
      <c r="OLS1119" s="21"/>
      <c r="OLT1119" s="21"/>
      <c r="OLU1119" s="21"/>
      <c r="OLV1119" s="21"/>
      <c r="OLW1119" s="21"/>
      <c r="OLX1119" s="21"/>
      <c r="OLY1119" s="21"/>
      <c r="OLZ1119" s="21"/>
      <c r="OMA1119" s="21"/>
      <c r="OMB1119" s="21"/>
      <c r="OMC1119" s="21"/>
      <c r="OMD1119" s="21"/>
      <c r="OME1119" s="21"/>
      <c r="OMF1119" s="21"/>
      <c r="OMG1119" s="21"/>
      <c r="OMH1119" s="21"/>
      <c r="OMI1119" s="21"/>
      <c r="OMJ1119" s="21"/>
      <c r="OMK1119" s="21"/>
      <c r="OML1119" s="21"/>
      <c r="OMM1119" s="21"/>
      <c r="OMN1119" s="21"/>
      <c r="OMO1119" s="21"/>
      <c r="OMP1119" s="21"/>
      <c r="OMQ1119" s="21"/>
      <c r="OMR1119" s="21"/>
      <c r="OMS1119" s="21"/>
      <c r="OMT1119" s="21"/>
      <c r="OMU1119" s="21"/>
      <c r="OMV1119" s="21"/>
      <c r="OMW1119" s="21"/>
      <c r="OMX1119" s="21"/>
      <c r="OMY1119" s="21"/>
      <c r="OMZ1119" s="21"/>
      <c r="ONA1119" s="21"/>
      <c r="ONB1119" s="21"/>
      <c r="ONC1119" s="21"/>
      <c r="OND1119" s="21"/>
      <c r="ONE1119" s="21"/>
      <c r="ONF1119" s="21"/>
      <c r="ONG1119" s="21"/>
      <c r="ONH1119" s="21"/>
      <c r="ONI1119" s="21"/>
      <c r="ONJ1119" s="21"/>
      <c r="ONK1119" s="21"/>
      <c r="ONL1119" s="21"/>
      <c r="ONM1119" s="21"/>
      <c r="ONN1119" s="21"/>
      <c r="ONO1119" s="21"/>
      <c r="ONP1119" s="21"/>
      <c r="ONQ1119" s="21"/>
      <c r="ONR1119" s="21"/>
      <c r="ONS1119" s="21"/>
      <c r="ONT1119" s="21"/>
      <c r="ONU1119" s="21"/>
      <c r="ONV1119" s="21"/>
      <c r="ONW1119" s="21"/>
      <c r="ONX1119" s="21"/>
      <c r="ONY1119" s="21"/>
      <c r="ONZ1119" s="21"/>
      <c r="OOA1119" s="21"/>
      <c r="OOB1119" s="21"/>
      <c r="OOC1119" s="21"/>
      <c r="OOD1119" s="21"/>
      <c r="OOE1119" s="21"/>
      <c r="OOF1119" s="21"/>
      <c r="OOG1119" s="21"/>
      <c r="OOH1119" s="21"/>
      <c r="OOI1119" s="21"/>
      <c r="OOJ1119" s="21"/>
      <c r="OOK1119" s="21"/>
      <c r="OOL1119" s="21"/>
      <c r="OOM1119" s="21"/>
      <c r="OON1119" s="21"/>
      <c r="OOO1119" s="21"/>
      <c r="OOP1119" s="21"/>
      <c r="OOQ1119" s="21"/>
      <c r="OOR1119" s="21"/>
      <c r="OOS1119" s="21"/>
      <c r="OOT1119" s="21"/>
      <c r="OOU1119" s="21"/>
      <c r="OOV1119" s="21"/>
      <c r="OOW1119" s="21"/>
      <c r="OOX1119" s="21"/>
      <c r="OOY1119" s="21"/>
      <c r="OOZ1119" s="21"/>
      <c r="OPA1119" s="21"/>
      <c r="OPB1119" s="21"/>
      <c r="OPC1119" s="21"/>
      <c r="OPD1119" s="21"/>
      <c r="OPE1119" s="21"/>
      <c r="OPF1119" s="21"/>
      <c r="OPG1119" s="21"/>
      <c r="OPH1119" s="21"/>
      <c r="OPI1119" s="21"/>
      <c r="OPJ1119" s="21"/>
      <c r="OPK1119" s="21"/>
      <c r="OPL1119" s="21"/>
      <c r="OPM1119" s="21"/>
      <c r="OPN1119" s="21"/>
      <c r="OPO1119" s="21"/>
      <c r="OPP1119" s="21"/>
      <c r="OPQ1119" s="21"/>
      <c r="OPR1119" s="21"/>
      <c r="OPS1119" s="21"/>
      <c r="OPT1119" s="21"/>
      <c r="OPU1119" s="21"/>
      <c r="OPV1119" s="21"/>
      <c r="OPW1119" s="21"/>
      <c r="OPX1119" s="21"/>
      <c r="OPY1119" s="21"/>
      <c r="OPZ1119" s="21"/>
      <c r="OQA1119" s="21"/>
      <c r="OQB1119" s="21"/>
      <c r="OQC1119" s="21"/>
      <c r="OQD1119" s="21"/>
      <c r="OQE1119" s="21"/>
      <c r="OQF1119" s="21"/>
      <c r="OQG1119" s="21"/>
      <c r="OQH1119" s="21"/>
      <c r="OQI1119" s="21"/>
      <c r="OQJ1119" s="21"/>
      <c r="OQK1119" s="21"/>
      <c r="OQL1119" s="21"/>
      <c r="OQM1119" s="21"/>
      <c r="OQN1119" s="21"/>
      <c r="OQO1119" s="21"/>
      <c r="OQP1119" s="21"/>
      <c r="OQQ1119" s="21"/>
      <c r="OQR1119" s="21"/>
      <c r="OQS1119" s="21"/>
      <c r="OQT1119" s="21"/>
      <c r="OQU1119" s="21"/>
      <c r="OQV1119" s="21"/>
      <c r="OQW1119" s="21"/>
      <c r="OQX1119" s="21"/>
      <c r="OQY1119" s="21"/>
      <c r="OQZ1119" s="21"/>
      <c r="ORA1119" s="21"/>
      <c r="ORB1119" s="21"/>
      <c r="ORC1119" s="21"/>
      <c r="ORD1119" s="21"/>
      <c r="ORE1119" s="21"/>
      <c r="ORF1119" s="21"/>
      <c r="ORG1119" s="21"/>
      <c r="ORH1119" s="21"/>
      <c r="ORI1119" s="21"/>
      <c r="ORJ1119" s="21"/>
      <c r="ORK1119" s="21"/>
      <c r="ORL1119" s="21"/>
      <c r="ORM1119" s="21"/>
      <c r="ORN1119" s="21"/>
      <c r="ORO1119" s="21"/>
      <c r="ORP1119" s="21"/>
      <c r="ORQ1119" s="21"/>
      <c r="ORR1119" s="21"/>
      <c r="ORS1119" s="21"/>
      <c r="ORT1119" s="21"/>
      <c r="ORU1119" s="21"/>
      <c r="ORV1119" s="21"/>
      <c r="ORW1119" s="21"/>
      <c r="ORX1119" s="21"/>
      <c r="ORY1119" s="21"/>
      <c r="ORZ1119" s="21"/>
      <c r="OSA1119" s="21"/>
      <c r="OSB1119" s="21"/>
      <c r="OSC1119" s="21"/>
      <c r="OSD1119" s="21"/>
      <c r="OSE1119" s="21"/>
      <c r="OSF1119" s="21"/>
      <c r="OSG1119" s="21"/>
      <c r="OSH1119" s="21"/>
      <c r="OSI1119" s="21"/>
      <c r="OSJ1119" s="21"/>
      <c r="OSK1119" s="21"/>
      <c r="OSL1119" s="21"/>
      <c r="OSM1119" s="21"/>
      <c r="OSN1119" s="21"/>
      <c r="OSO1119" s="21"/>
      <c r="OSP1119" s="21"/>
      <c r="OSQ1119" s="21"/>
      <c r="OSR1119" s="21"/>
      <c r="OSS1119" s="21"/>
      <c r="OST1119" s="21"/>
      <c r="OSU1119" s="21"/>
      <c r="OSV1119" s="21"/>
      <c r="OSW1119" s="21"/>
      <c r="OSX1119" s="21"/>
      <c r="OSY1119" s="21"/>
      <c r="OSZ1119" s="21"/>
      <c r="OTA1119" s="21"/>
      <c r="OTB1119" s="21"/>
      <c r="OTC1119" s="21"/>
      <c r="OTD1119" s="21"/>
      <c r="OTE1119" s="21"/>
      <c r="OTF1119" s="21"/>
      <c r="OTG1119" s="21"/>
      <c r="OTH1119" s="21"/>
      <c r="OTI1119" s="21"/>
      <c r="OTJ1119" s="21"/>
      <c r="OTK1119" s="21"/>
      <c r="OTL1119" s="21"/>
      <c r="OTM1119" s="21"/>
      <c r="OTN1119" s="21"/>
      <c r="OTO1119" s="21"/>
      <c r="OTP1119" s="21"/>
      <c r="OTQ1119" s="21"/>
      <c r="OTR1119" s="21"/>
      <c r="OTS1119" s="21"/>
      <c r="OTT1119" s="21"/>
      <c r="OTU1119" s="21"/>
      <c r="OTV1119" s="21"/>
      <c r="OTW1119" s="21"/>
      <c r="OTX1119" s="21"/>
      <c r="OTY1119" s="21"/>
      <c r="OTZ1119" s="21"/>
      <c r="OUA1119" s="21"/>
      <c r="OUB1119" s="21"/>
      <c r="OUC1119" s="21"/>
      <c r="OUD1119" s="21"/>
      <c r="OUE1119" s="21"/>
      <c r="OUF1119" s="21"/>
      <c r="OUG1119" s="21"/>
      <c r="OUH1119" s="21"/>
      <c r="OUI1119" s="21"/>
      <c r="OUJ1119" s="21"/>
      <c r="OUK1119" s="21"/>
      <c r="OUL1119" s="21"/>
      <c r="OUM1119" s="21"/>
      <c r="OUN1119" s="21"/>
      <c r="OUO1119" s="21"/>
      <c r="OUP1119" s="21"/>
      <c r="OUQ1119" s="21"/>
      <c r="OUR1119" s="21"/>
      <c r="OUS1119" s="21"/>
      <c r="OUT1119" s="21"/>
      <c r="OUU1119" s="21"/>
      <c r="OUV1119" s="21"/>
      <c r="OUW1119" s="21"/>
      <c r="OUX1119" s="21"/>
      <c r="OUY1119" s="21"/>
      <c r="OUZ1119" s="21"/>
      <c r="OVA1119" s="21"/>
      <c r="OVB1119" s="21"/>
      <c r="OVC1119" s="21"/>
      <c r="OVD1119" s="21"/>
      <c r="OVE1119" s="21"/>
      <c r="OVF1119" s="21"/>
      <c r="OVG1119" s="21"/>
      <c r="OVH1119" s="21"/>
      <c r="OVI1119" s="21"/>
      <c r="OVJ1119" s="21"/>
      <c r="OVK1119" s="21"/>
      <c r="OVL1119" s="21"/>
      <c r="OVM1119" s="21"/>
      <c r="OVN1119" s="21"/>
      <c r="OVO1119" s="21"/>
      <c r="OVP1119" s="21"/>
      <c r="OVQ1119" s="21"/>
      <c r="OVR1119" s="21"/>
      <c r="OVS1119" s="21"/>
      <c r="OVT1119" s="21"/>
      <c r="OVU1119" s="21"/>
      <c r="OVV1119" s="21"/>
      <c r="OVW1119" s="21"/>
      <c r="OVX1119" s="21"/>
      <c r="OVY1119" s="21"/>
      <c r="OVZ1119" s="21"/>
      <c r="OWA1119" s="21"/>
      <c r="OWB1119" s="21"/>
      <c r="OWC1119" s="21"/>
      <c r="OWD1119" s="21"/>
      <c r="OWE1119" s="21"/>
      <c r="OWF1119" s="21"/>
      <c r="OWG1119" s="21"/>
      <c r="OWH1119" s="21"/>
      <c r="OWI1119" s="21"/>
      <c r="OWJ1119" s="21"/>
      <c r="OWK1119" s="21"/>
      <c r="OWL1119" s="21"/>
      <c r="OWM1119" s="21"/>
      <c r="OWN1119" s="21"/>
      <c r="OWO1119" s="21"/>
      <c r="OWP1119" s="21"/>
      <c r="OWQ1119" s="21"/>
      <c r="OWR1119" s="21"/>
      <c r="OWS1119" s="21"/>
      <c r="OWT1119" s="21"/>
      <c r="OWU1119" s="21"/>
      <c r="OWV1119" s="21"/>
      <c r="OWW1119" s="21"/>
      <c r="OWX1119" s="21"/>
      <c r="OWY1119" s="21"/>
      <c r="OWZ1119" s="21"/>
      <c r="OXA1119" s="21"/>
      <c r="OXB1119" s="21"/>
      <c r="OXC1119" s="21"/>
      <c r="OXD1119" s="21"/>
      <c r="OXE1119" s="21"/>
      <c r="OXF1119" s="21"/>
      <c r="OXG1119" s="21"/>
      <c r="OXH1119" s="21"/>
      <c r="OXI1119" s="21"/>
      <c r="OXJ1119" s="21"/>
      <c r="OXK1119" s="21"/>
      <c r="OXL1119" s="21"/>
      <c r="OXM1119" s="21"/>
      <c r="OXN1119" s="21"/>
      <c r="OXO1119" s="21"/>
      <c r="OXP1119" s="21"/>
      <c r="OXQ1119" s="21"/>
      <c r="OXR1119" s="21"/>
      <c r="OXS1119" s="21"/>
      <c r="OXT1119" s="21"/>
      <c r="OXU1119" s="21"/>
      <c r="OXV1119" s="21"/>
      <c r="OXW1119" s="21"/>
      <c r="OXX1119" s="21"/>
      <c r="OXY1119" s="21"/>
      <c r="OXZ1119" s="21"/>
      <c r="OYA1119" s="21"/>
      <c r="OYB1119" s="21"/>
      <c r="OYC1119" s="21"/>
      <c r="OYD1119" s="21"/>
      <c r="OYE1119" s="21"/>
      <c r="OYF1119" s="21"/>
      <c r="OYG1119" s="21"/>
      <c r="OYH1119" s="21"/>
      <c r="OYI1119" s="21"/>
      <c r="OYJ1119" s="21"/>
      <c r="OYK1119" s="21"/>
      <c r="OYL1119" s="21"/>
      <c r="OYM1119" s="21"/>
      <c r="OYN1119" s="21"/>
      <c r="OYO1119" s="21"/>
      <c r="OYP1119" s="21"/>
      <c r="OYQ1119" s="21"/>
      <c r="OYR1119" s="21"/>
      <c r="OYS1119" s="21"/>
      <c r="OYT1119" s="21"/>
      <c r="OYU1119" s="21"/>
      <c r="OYV1119" s="21"/>
      <c r="OYW1119" s="21"/>
      <c r="OYX1119" s="21"/>
      <c r="OYY1119" s="21"/>
      <c r="OYZ1119" s="21"/>
      <c r="OZA1119" s="21"/>
      <c r="OZB1119" s="21"/>
      <c r="OZC1119" s="21"/>
      <c r="OZD1119" s="21"/>
      <c r="OZE1119" s="21"/>
      <c r="OZF1119" s="21"/>
      <c r="OZG1119" s="21"/>
      <c r="OZH1119" s="21"/>
      <c r="OZI1119" s="21"/>
      <c r="OZJ1119" s="21"/>
      <c r="OZK1119" s="21"/>
      <c r="OZL1119" s="21"/>
      <c r="OZM1119" s="21"/>
      <c r="OZN1119" s="21"/>
      <c r="OZO1119" s="21"/>
      <c r="OZP1119" s="21"/>
      <c r="OZQ1119" s="21"/>
      <c r="OZR1119" s="21"/>
      <c r="OZS1119" s="21"/>
      <c r="OZT1119" s="21"/>
      <c r="OZU1119" s="21"/>
      <c r="OZV1119" s="21"/>
      <c r="OZW1119" s="21"/>
      <c r="OZX1119" s="21"/>
      <c r="OZY1119" s="21"/>
      <c r="OZZ1119" s="21"/>
      <c r="PAA1119" s="21"/>
      <c r="PAB1119" s="21"/>
      <c r="PAC1119" s="21"/>
      <c r="PAD1119" s="21"/>
      <c r="PAE1119" s="21"/>
      <c r="PAF1119" s="21"/>
      <c r="PAG1119" s="21"/>
      <c r="PAH1119" s="21"/>
      <c r="PAI1119" s="21"/>
      <c r="PAJ1119" s="21"/>
      <c r="PAK1119" s="21"/>
      <c r="PAL1119" s="21"/>
      <c r="PAM1119" s="21"/>
      <c r="PAN1119" s="21"/>
      <c r="PAO1119" s="21"/>
      <c r="PAP1119" s="21"/>
      <c r="PAQ1119" s="21"/>
      <c r="PAR1119" s="21"/>
      <c r="PAS1119" s="21"/>
      <c r="PAT1119" s="21"/>
      <c r="PAU1119" s="21"/>
      <c r="PAV1119" s="21"/>
      <c r="PAW1119" s="21"/>
      <c r="PAX1119" s="21"/>
      <c r="PAY1119" s="21"/>
      <c r="PAZ1119" s="21"/>
      <c r="PBA1119" s="21"/>
      <c r="PBB1119" s="21"/>
      <c r="PBC1119" s="21"/>
      <c r="PBD1119" s="21"/>
      <c r="PBE1119" s="21"/>
      <c r="PBF1119" s="21"/>
      <c r="PBG1119" s="21"/>
      <c r="PBH1119" s="21"/>
      <c r="PBI1119" s="21"/>
      <c r="PBJ1119" s="21"/>
      <c r="PBK1119" s="21"/>
      <c r="PBL1119" s="21"/>
      <c r="PBM1119" s="21"/>
      <c r="PBN1119" s="21"/>
      <c r="PBO1119" s="21"/>
      <c r="PBP1119" s="21"/>
      <c r="PBQ1119" s="21"/>
      <c r="PBR1119" s="21"/>
      <c r="PBS1119" s="21"/>
      <c r="PBT1119" s="21"/>
      <c r="PBU1119" s="21"/>
      <c r="PBV1119" s="21"/>
      <c r="PBW1119" s="21"/>
      <c r="PBX1119" s="21"/>
      <c r="PBY1119" s="21"/>
      <c r="PBZ1119" s="21"/>
      <c r="PCA1119" s="21"/>
      <c r="PCB1119" s="21"/>
      <c r="PCC1119" s="21"/>
      <c r="PCD1119" s="21"/>
      <c r="PCE1119" s="21"/>
      <c r="PCF1119" s="21"/>
      <c r="PCG1119" s="21"/>
      <c r="PCH1119" s="21"/>
      <c r="PCI1119" s="21"/>
      <c r="PCJ1119" s="21"/>
      <c r="PCK1119" s="21"/>
      <c r="PCL1119" s="21"/>
      <c r="PCM1119" s="21"/>
      <c r="PCN1119" s="21"/>
      <c r="PCO1119" s="21"/>
      <c r="PCP1119" s="21"/>
      <c r="PCQ1119" s="21"/>
      <c r="PCR1119" s="21"/>
      <c r="PCS1119" s="21"/>
      <c r="PCT1119" s="21"/>
      <c r="PCU1119" s="21"/>
      <c r="PCV1119" s="21"/>
      <c r="PCW1119" s="21"/>
      <c r="PCX1119" s="21"/>
      <c r="PCY1119" s="21"/>
      <c r="PCZ1119" s="21"/>
      <c r="PDA1119" s="21"/>
      <c r="PDB1119" s="21"/>
      <c r="PDC1119" s="21"/>
      <c r="PDD1119" s="21"/>
      <c r="PDE1119" s="21"/>
      <c r="PDF1119" s="21"/>
      <c r="PDG1119" s="21"/>
      <c r="PDH1119" s="21"/>
      <c r="PDI1119" s="21"/>
      <c r="PDJ1119" s="21"/>
      <c r="PDK1119" s="21"/>
      <c r="PDL1119" s="21"/>
      <c r="PDM1119" s="21"/>
      <c r="PDN1119" s="21"/>
      <c r="PDO1119" s="21"/>
      <c r="PDP1119" s="21"/>
      <c r="PDQ1119" s="21"/>
      <c r="PDR1119" s="21"/>
      <c r="PDS1119" s="21"/>
      <c r="PDT1119" s="21"/>
      <c r="PDU1119" s="21"/>
      <c r="PDV1119" s="21"/>
      <c r="PDW1119" s="21"/>
      <c r="PDX1119" s="21"/>
      <c r="PDY1119" s="21"/>
      <c r="PDZ1119" s="21"/>
      <c r="PEA1119" s="21"/>
      <c r="PEB1119" s="21"/>
      <c r="PEC1119" s="21"/>
      <c r="PED1119" s="21"/>
      <c r="PEE1119" s="21"/>
      <c r="PEF1119" s="21"/>
      <c r="PEG1119" s="21"/>
      <c r="PEH1119" s="21"/>
      <c r="PEI1119" s="21"/>
      <c r="PEJ1119" s="21"/>
      <c r="PEK1119" s="21"/>
      <c r="PEL1119" s="21"/>
      <c r="PEM1119" s="21"/>
      <c r="PEN1119" s="21"/>
      <c r="PEO1119" s="21"/>
      <c r="PEP1119" s="21"/>
      <c r="PEQ1119" s="21"/>
      <c r="PER1119" s="21"/>
      <c r="PES1119" s="21"/>
      <c r="PET1119" s="21"/>
      <c r="PEU1119" s="21"/>
      <c r="PEV1119" s="21"/>
      <c r="PEW1119" s="21"/>
      <c r="PEX1119" s="21"/>
      <c r="PEY1119" s="21"/>
      <c r="PEZ1119" s="21"/>
      <c r="PFA1119" s="21"/>
      <c r="PFB1119" s="21"/>
      <c r="PFC1119" s="21"/>
      <c r="PFD1119" s="21"/>
      <c r="PFE1119" s="21"/>
      <c r="PFF1119" s="21"/>
      <c r="PFG1119" s="21"/>
      <c r="PFH1119" s="21"/>
      <c r="PFI1119" s="21"/>
      <c r="PFJ1119" s="21"/>
      <c r="PFK1119" s="21"/>
      <c r="PFL1119" s="21"/>
      <c r="PFM1119" s="21"/>
      <c r="PFN1119" s="21"/>
      <c r="PFO1119" s="21"/>
      <c r="PFP1119" s="21"/>
      <c r="PFQ1119" s="21"/>
      <c r="PFR1119" s="21"/>
      <c r="PFS1119" s="21"/>
      <c r="PFT1119" s="21"/>
      <c r="PFU1119" s="21"/>
      <c r="PFV1119" s="21"/>
      <c r="PFW1119" s="21"/>
      <c r="PFX1119" s="21"/>
      <c r="PFY1119" s="21"/>
      <c r="PFZ1119" s="21"/>
      <c r="PGA1119" s="21"/>
      <c r="PGB1119" s="21"/>
      <c r="PGC1119" s="21"/>
      <c r="PGD1119" s="21"/>
      <c r="PGE1119" s="21"/>
      <c r="PGF1119" s="21"/>
      <c r="PGG1119" s="21"/>
      <c r="PGH1119" s="21"/>
      <c r="PGI1119" s="21"/>
      <c r="PGJ1119" s="21"/>
      <c r="PGK1119" s="21"/>
      <c r="PGL1119" s="21"/>
      <c r="PGM1119" s="21"/>
      <c r="PGN1119" s="21"/>
      <c r="PGO1119" s="21"/>
      <c r="PGP1119" s="21"/>
      <c r="PGQ1119" s="21"/>
      <c r="PGR1119" s="21"/>
      <c r="PGS1119" s="21"/>
      <c r="PGT1119" s="21"/>
      <c r="PGU1119" s="21"/>
      <c r="PGV1119" s="21"/>
      <c r="PGW1119" s="21"/>
      <c r="PGX1119" s="21"/>
      <c r="PGY1119" s="21"/>
      <c r="PGZ1119" s="21"/>
      <c r="PHA1119" s="21"/>
      <c r="PHB1119" s="21"/>
      <c r="PHC1119" s="21"/>
      <c r="PHD1119" s="21"/>
      <c r="PHE1119" s="21"/>
      <c r="PHF1119" s="21"/>
      <c r="PHG1119" s="21"/>
      <c r="PHH1119" s="21"/>
      <c r="PHI1119" s="21"/>
      <c r="PHJ1119" s="21"/>
      <c r="PHK1119" s="21"/>
      <c r="PHL1119" s="21"/>
      <c r="PHM1119" s="21"/>
      <c r="PHN1119" s="21"/>
      <c r="PHO1119" s="21"/>
      <c r="PHP1119" s="21"/>
      <c r="PHQ1119" s="21"/>
      <c r="PHR1119" s="21"/>
      <c r="PHS1119" s="21"/>
      <c r="PHT1119" s="21"/>
      <c r="PHU1119" s="21"/>
      <c r="PHV1119" s="21"/>
      <c r="PHW1119" s="21"/>
      <c r="PHX1119" s="21"/>
      <c r="PHY1119" s="21"/>
      <c r="PHZ1119" s="21"/>
      <c r="PIA1119" s="21"/>
      <c r="PIB1119" s="21"/>
      <c r="PIC1119" s="21"/>
      <c r="PID1119" s="21"/>
      <c r="PIE1119" s="21"/>
      <c r="PIF1119" s="21"/>
      <c r="PIG1119" s="21"/>
      <c r="PIH1119" s="21"/>
      <c r="PII1119" s="21"/>
      <c r="PIJ1119" s="21"/>
      <c r="PIK1119" s="21"/>
      <c r="PIL1119" s="21"/>
      <c r="PIM1119" s="21"/>
      <c r="PIN1119" s="21"/>
      <c r="PIO1119" s="21"/>
      <c r="PIP1119" s="21"/>
      <c r="PIQ1119" s="21"/>
      <c r="PIR1119" s="21"/>
      <c r="PIS1119" s="21"/>
      <c r="PIT1119" s="21"/>
      <c r="PIU1119" s="21"/>
      <c r="PIV1119" s="21"/>
      <c r="PIW1119" s="21"/>
      <c r="PIX1119" s="21"/>
      <c r="PIY1119" s="21"/>
      <c r="PIZ1119" s="21"/>
      <c r="PJA1119" s="21"/>
      <c r="PJB1119" s="21"/>
      <c r="PJC1119" s="21"/>
      <c r="PJD1119" s="21"/>
      <c r="PJE1119" s="21"/>
      <c r="PJF1119" s="21"/>
      <c r="PJG1119" s="21"/>
      <c r="PJH1119" s="21"/>
      <c r="PJI1119" s="21"/>
      <c r="PJJ1119" s="21"/>
      <c r="PJK1119" s="21"/>
      <c r="PJL1119" s="21"/>
      <c r="PJM1119" s="21"/>
      <c r="PJN1119" s="21"/>
      <c r="PJO1119" s="21"/>
      <c r="PJP1119" s="21"/>
      <c r="PJQ1119" s="21"/>
      <c r="PJR1119" s="21"/>
      <c r="PJS1119" s="21"/>
      <c r="PJT1119" s="21"/>
      <c r="PJU1119" s="21"/>
      <c r="PJV1119" s="21"/>
      <c r="PJW1119" s="21"/>
      <c r="PJX1119" s="21"/>
      <c r="PJY1119" s="21"/>
      <c r="PJZ1119" s="21"/>
      <c r="PKA1119" s="21"/>
      <c r="PKB1119" s="21"/>
      <c r="PKC1119" s="21"/>
      <c r="PKD1119" s="21"/>
      <c r="PKE1119" s="21"/>
      <c r="PKF1119" s="21"/>
      <c r="PKG1119" s="21"/>
      <c r="PKH1119" s="21"/>
      <c r="PKI1119" s="21"/>
      <c r="PKJ1119" s="21"/>
      <c r="PKK1119" s="21"/>
      <c r="PKL1119" s="21"/>
      <c r="PKM1119" s="21"/>
      <c r="PKN1119" s="21"/>
      <c r="PKO1119" s="21"/>
      <c r="PKP1119" s="21"/>
      <c r="PKQ1119" s="21"/>
      <c r="PKR1119" s="21"/>
      <c r="PKS1119" s="21"/>
      <c r="PKT1119" s="21"/>
      <c r="PKU1119" s="21"/>
      <c r="PKV1119" s="21"/>
      <c r="PKW1119" s="21"/>
      <c r="PKX1119" s="21"/>
      <c r="PKY1119" s="21"/>
      <c r="PKZ1119" s="21"/>
      <c r="PLA1119" s="21"/>
      <c r="PLB1119" s="21"/>
      <c r="PLC1119" s="21"/>
      <c r="PLD1119" s="21"/>
      <c r="PLE1119" s="21"/>
      <c r="PLF1119" s="21"/>
      <c r="PLG1119" s="21"/>
      <c r="PLH1119" s="21"/>
      <c r="PLI1119" s="21"/>
      <c r="PLJ1119" s="21"/>
      <c r="PLK1119" s="21"/>
      <c r="PLL1119" s="21"/>
      <c r="PLM1119" s="21"/>
      <c r="PLN1119" s="21"/>
      <c r="PLO1119" s="21"/>
      <c r="PLP1119" s="21"/>
      <c r="PLQ1119" s="21"/>
      <c r="PLR1119" s="21"/>
      <c r="PLS1119" s="21"/>
      <c r="PLT1119" s="21"/>
      <c r="PLU1119" s="21"/>
      <c r="PLV1119" s="21"/>
      <c r="PLW1119" s="21"/>
      <c r="PLX1119" s="21"/>
      <c r="PLY1119" s="21"/>
      <c r="PLZ1119" s="21"/>
      <c r="PMA1119" s="21"/>
      <c r="PMB1119" s="21"/>
      <c r="PMC1119" s="21"/>
      <c r="PMD1119" s="21"/>
      <c r="PME1119" s="21"/>
      <c r="PMF1119" s="21"/>
      <c r="PMG1119" s="21"/>
      <c r="PMH1119" s="21"/>
      <c r="PMI1119" s="21"/>
      <c r="PMJ1119" s="21"/>
      <c r="PMK1119" s="21"/>
      <c r="PML1119" s="21"/>
      <c r="PMM1119" s="21"/>
      <c r="PMN1119" s="21"/>
      <c r="PMO1119" s="21"/>
      <c r="PMP1119" s="21"/>
      <c r="PMQ1119" s="21"/>
      <c r="PMR1119" s="21"/>
      <c r="PMS1119" s="21"/>
      <c r="PMT1119" s="21"/>
      <c r="PMU1119" s="21"/>
      <c r="PMV1119" s="21"/>
      <c r="PMW1119" s="21"/>
      <c r="PMX1119" s="21"/>
      <c r="PMY1119" s="21"/>
      <c r="PMZ1119" s="21"/>
      <c r="PNA1119" s="21"/>
      <c r="PNB1119" s="21"/>
      <c r="PNC1119" s="21"/>
      <c r="PND1119" s="21"/>
      <c r="PNE1119" s="21"/>
      <c r="PNF1119" s="21"/>
      <c r="PNG1119" s="21"/>
      <c r="PNH1119" s="21"/>
      <c r="PNI1119" s="21"/>
      <c r="PNJ1119" s="21"/>
      <c r="PNK1119" s="21"/>
      <c r="PNL1119" s="21"/>
      <c r="PNM1119" s="21"/>
      <c r="PNN1119" s="21"/>
      <c r="PNO1119" s="21"/>
      <c r="PNP1119" s="21"/>
      <c r="PNQ1119" s="21"/>
      <c r="PNR1119" s="21"/>
      <c r="PNS1119" s="21"/>
      <c r="PNT1119" s="21"/>
      <c r="PNU1119" s="21"/>
      <c r="PNV1119" s="21"/>
      <c r="PNW1119" s="21"/>
      <c r="PNX1119" s="21"/>
      <c r="PNY1119" s="21"/>
      <c r="PNZ1119" s="21"/>
      <c r="POA1119" s="21"/>
      <c r="POB1119" s="21"/>
      <c r="POC1119" s="21"/>
      <c r="POD1119" s="21"/>
      <c r="POE1119" s="21"/>
      <c r="POF1119" s="21"/>
      <c r="POG1119" s="21"/>
      <c r="POH1119" s="21"/>
      <c r="POI1119" s="21"/>
      <c r="POJ1119" s="21"/>
      <c r="POK1119" s="21"/>
      <c r="POL1119" s="21"/>
      <c r="POM1119" s="21"/>
      <c r="PON1119" s="21"/>
      <c r="POO1119" s="21"/>
      <c r="POP1119" s="21"/>
      <c r="POQ1119" s="21"/>
      <c r="POR1119" s="21"/>
      <c r="POS1119" s="21"/>
      <c r="POT1119" s="21"/>
      <c r="POU1119" s="21"/>
      <c r="POV1119" s="21"/>
      <c r="POW1119" s="21"/>
      <c r="POX1119" s="21"/>
      <c r="POY1119" s="21"/>
      <c r="POZ1119" s="21"/>
      <c r="PPA1119" s="21"/>
      <c r="PPB1119" s="21"/>
      <c r="PPC1119" s="21"/>
      <c r="PPD1119" s="21"/>
      <c r="PPE1119" s="21"/>
      <c r="PPF1119" s="21"/>
      <c r="PPG1119" s="21"/>
      <c r="PPH1119" s="21"/>
      <c r="PPI1119" s="21"/>
      <c r="PPJ1119" s="21"/>
      <c r="PPK1119" s="21"/>
      <c r="PPL1119" s="21"/>
      <c r="PPM1119" s="21"/>
      <c r="PPN1119" s="21"/>
      <c r="PPO1119" s="21"/>
      <c r="PPP1119" s="21"/>
      <c r="PPQ1119" s="21"/>
      <c r="PPR1119" s="21"/>
      <c r="PPS1119" s="21"/>
      <c r="PPT1119" s="21"/>
      <c r="PPU1119" s="21"/>
      <c r="PPV1119" s="21"/>
      <c r="PPW1119" s="21"/>
      <c r="PPX1119" s="21"/>
      <c r="PPY1119" s="21"/>
      <c r="PPZ1119" s="21"/>
      <c r="PQA1119" s="21"/>
      <c r="PQB1119" s="21"/>
      <c r="PQC1119" s="21"/>
      <c r="PQD1119" s="21"/>
      <c r="PQE1119" s="21"/>
      <c r="PQF1119" s="21"/>
      <c r="PQG1119" s="21"/>
      <c r="PQH1119" s="21"/>
      <c r="PQI1119" s="21"/>
      <c r="PQJ1119" s="21"/>
      <c r="PQK1119" s="21"/>
      <c r="PQL1119" s="21"/>
      <c r="PQM1119" s="21"/>
      <c r="PQN1119" s="21"/>
      <c r="PQO1119" s="21"/>
      <c r="PQP1119" s="21"/>
      <c r="PQQ1119" s="21"/>
      <c r="PQR1119" s="21"/>
      <c r="PQS1119" s="21"/>
      <c r="PQT1119" s="21"/>
      <c r="PQU1119" s="21"/>
      <c r="PQV1119" s="21"/>
      <c r="PQW1119" s="21"/>
      <c r="PQX1119" s="21"/>
      <c r="PQY1119" s="21"/>
      <c r="PQZ1119" s="21"/>
      <c r="PRA1119" s="21"/>
      <c r="PRB1119" s="21"/>
      <c r="PRC1119" s="21"/>
      <c r="PRD1119" s="21"/>
      <c r="PRE1119" s="21"/>
      <c r="PRF1119" s="21"/>
      <c r="PRG1119" s="21"/>
      <c r="PRH1119" s="21"/>
      <c r="PRI1119" s="21"/>
      <c r="PRJ1119" s="21"/>
      <c r="PRK1119" s="21"/>
      <c r="PRL1119" s="21"/>
      <c r="PRM1119" s="21"/>
      <c r="PRN1119" s="21"/>
      <c r="PRO1119" s="21"/>
      <c r="PRP1119" s="21"/>
      <c r="PRQ1119" s="21"/>
      <c r="PRR1119" s="21"/>
      <c r="PRS1119" s="21"/>
      <c r="PRT1119" s="21"/>
      <c r="PRU1119" s="21"/>
      <c r="PRV1119" s="21"/>
      <c r="PRW1119" s="21"/>
      <c r="PRX1119" s="21"/>
      <c r="PRY1119" s="21"/>
      <c r="PRZ1119" s="21"/>
      <c r="PSA1119" s="21"/>
      <c r="PSB1119" s="21"/>
      <c r="PSC1119" s="21"/>
      <c r="PSD1119" s="21"/>
      <c r="PSE1119" s="21"/>
      <c r="PSF1119" s="21"/>
      <c r="PSG1119" s="21"/>
      <c r="PSH1119" s="21"/>
      <c r="PSI1119" s="21"/>
      <c r="PSJ1119" s="21"/>
      <c r="PSK1119" s="21"/>
      <c r="PSL1119" s="21"/>
      <c r="PSM1119" s="21"/>
      <c r="PSN1119" s="21"/>
      <c r="PSO1119" s="21"/>
      <c r="PSP1119" s="21"/>
      <c r="PSQ1119" s="21"/>
      <c r="PSR1119" s="21"/>
      <c r="PSS1119" s="21"/>
      <c r="PST1119" s="21"/>
      <c r="PSU1119" s="21"/>
      <c r="PSV1119" s="21"/>
      <c r="PSW1119" s="21"/>
      <c r="PSX1119" s="21"/>
      <c r="PSY1119" s="21"/>
      <c r="PSZ1119" s="21"/>
      <c r="PTA1119" s="21"/>
      <c r="PTB1119" s="21"/>
      <c r="PTC1119" s="21"/>
      <c r="PTD1119" s="21"/>
      <c r="PTE1119" s="21"/>
      <c r="PTF1119" s="21"/>
      <c r="PTG1119" s="21"/>
      <c r="PTH1119" s="21"/>
      <c r="PTI1119" s="21"/>
      <c r="PTJ1119" s="21"/>
      <c r="PTK1119" s="21"/>
      <c r="PTL1119" s="21"/>
      <c r="PTM1119" s="21"/>
      <c r="PTN1119" s="21"/>
      <c r="PTO1119" s="21"/>
      <c r="PTP1119" s="21"/>
      <c r="PTQ1119" s="21"/>
      <c r="PTR1119" s="21"/>
      <c r="PTS1119" s="21"/>
      <c r="PTT1119" s="21"/>
      <c r="PTU1119" s="21"/>
      <c r="PTV1119" s="21"/>
      <c r="PTW1119" s="21"/>
      <c r="PTX1119" s="21"/>
      <c r="PTY1119" s="21"/>
      <c r="PTZ1119" s="21"/>
      <c r="PUA1119" s="21"/>
      <c r="PUB1119" s="21"/>
      <c r="PUC1119" s="21"/>
      <c r="PUD1119" s="21"/>
      <c r="PUE1119" s="21"/>
      <c r="PUF1119" s="21"/>
      <c r="PUG1119" s="21"/>
      <c r="PUH1119" s="21"/>
      <c r="PUI1119" s="21"/>
      <c r="PUJ1119" s="21"/>
      <c r="PUK1119" s="21"/>
      <c r="PUL1119" s="21"/>
      <c r="PUM1119" s="21"/>
      <c r="PUN1119" s="21"/>
      <c r="PUO1119" s="21"/>
      <c r="PUP1119" s="21"/>
      <c r="PUQ1119" s="21"/>
      <c r="PUR1119" s="21"/>
      <c r="PUS1119" s="21"/>
      <c r="PUT1119" s="21"/>
      <c r="PUU1119" s="21"/>
      <c r="PUV1119" s="21"/>
      <c r="PUW1119" s="21"/>
      <c r="PUX1119" s="21"/>
      <c r="PUY1119" s="21"/>
      <c r="PUZ1119" s="21"/>
      <c r="PVA1119" s="21"/>
      <c r="PVB1119" s="21"/>
      <c r="PVC1119" s="21"/>
      <c r="PVD1119" s="21"/>
      <c r="PVE1119" s="21"/>
      <c r="PVF1119" s="21"/>
      <c r="PVG1119" s="21"/>
      <c r="PVH1119" s="21"/>
      <c r="PVI1119" s="21"/>
      <c r="PVJ1119" s="21"/>
      <c r="PVK1119" s="21"/>
      <c r="PVL1119" s="21"/>
      <c r="PVM1119" s="21"/>
      <c r="PVN1119" s="21"/>
      <c r="PVO1119" s="21"/>
      <c r="PVP1119" s="21"/>
      <c r="PVQ1119" s="21"/>
      <c r="PVR1119" s="21"/>
      <c r="PVS1119" s="21"/>
      <c r="PVT1119" s="21"/>
      <c r="PVU1119" s="21"/>
      <c r="PVV1119" s="21"/>
      <c r="PVW1119" s="21"/>
      <c r="PVX1119" s="21"/>
      <c r="PVY1119" s="21"/>
      <c r="PVZ1119" s="21"/>
      <c r="PWA1119" s="21"/>
      <c r="PWB1119" s="21"/>
      <c r="PWC1119" s="21"/>
      <c r="PWD1119" s="21"/>
      <c r="PWE1119" s="21"/>
      <c r="PWF1119" s="21"/>
      <c r="PWG1119" s="21"/>
      <c r="PWH1119" s="21"/>
      <c r="PWI1119" s="21"/>
      <c r="PWJ1119" s="21"/>
      <c r="PWK1119" s="21"/>
      <c r="PWL1119" s="21"/>
      <c r="PWM1119" s="21"/>
      <c r="PWN1119" s="21"/>
      <c r="PWO1119" s="21"/>
      <c r="PWP1119" s="21"/>
      <c r="PWQ1119" s="21"/>
      <c r="PWR1119" s="21"/>
      <c r="PWS1119" s="21"/>
      <c r="PWT1119" s="21"/>
      <c r="PWU1119" s="21"/>
      <c r="PWV1119" s="21"/>
      <c r="PWW1119" s="21"/>
      <c r="PWX1119" s="21"/>
      <c r="PWY1119" s="21"/>
      <c r="PWZ1119" s="21"/>
      <c r="PXA1119" s="21"/>
      <c r="PXB1119" s="21"/>
      <c r="PXC1119" s="21"/>
      <c r="PXD1119" s="21"/>
      <c r="PXE1119" s="21"/>
      <c r="PXF1119" s="21"/>
      <c r="PXG1119" s="21"/>
      <c r="PXH1119" s="21"/>
      <c r="PXI1119" s="21"/>
      <c r="PXJ1119" s="21"/>
      <c r="PXK1119" s="21"/>
      <c r="PXL1119" s="21"/>
      <c r="PXM1119" s="21"/>
      <c r="PXN1119" s="21"/>
      <c r="PXO1119" s="21"/>
      <c r="PXP1119" s="21"/>
      <c r="PXQ1119" s="21"/>
      <c r="PXR1119" s="21"/>
      <c r="PXS1119" s="21"/>
      <c r="PXT1119" s="21"/>
      <c r="PXU1119" s="21"/>
      <c r="PXV1119" s="21"/>
      <c r="PXW1119" s="21"/>
      <c r="PXX1119" s="21"/>
      <c r="PXY1119" s="21"/>
      <c r="PXZ1119" s="21"/>
      <c r="PYA1119" s="21"/>
      <c r="PYB1119" s="21"/>
      <c r="PYC1119" s="21"/>
      <c r="PYD1119" s="21"/>
      <c r="PYE1119" s="21"/>
      <c r="PYF1119" s="21"/>
      <c r="PYG1119" s="21"/>
      <c r="PYH1119" s="21"/>
      <c r="PYI1119" s="21"/>
      <c r="PYJ1119" s="21"/>
      <c r="PYK1119" s="21"/>
      <c r="PYL1119" s="21"/>
      <c r="PYM1119" s="21"/>
      <c r="PYN1119" s="21"/>
      <c r="PYO1119" s="21"/>
      <c r="PYP1119" s="21"/>
      <c r="PYQ1119" s="21"/>
      <c r="PYR1119" s="21"/>
      <c r="PYS1119" s="21"/>
      <c r="PYT1119" s="21"/>
      <c r="PYU1119" s="21"/>
      <c r="PYV1119" s="21"/>
      <c r="PYW1119" s="21"/>
      <c r="PYX1119" s="21"/>
      <c r="PYY1119" s="21"/>
      <c r="PYZ1119" s="21"/>
      <c r="PZA1119" s="21"/>
      <c r="PZB1119" s="21"/>
      <c r="PZC1119" s="21"/>
      <c r="PZD1119" s="21"/>
      <c r="PZE1119" s="21"/>
      <c r="PZF1119" s="21"/>
      <c r="PZG1119" s="21"/>
      <c r="PZH1119" s="21"/>
      <c r="PZI1119" s="21"/>
      <c r="PZJ1119" s="21"/>
      <c r="PZK1119" s="21"/>
      <c r="PZL1119" s="21"/>
      <c r="PZM1119" s="21"/>
      <c r="PZN1119" s="21"/>
      <c r="PZO1119" s="21"/>
      <c r="PZP1119" s="21"/>
      <c r="PZQ1119" s="21"/>
      <c r="PZR1119" s="21"/>
      <c r="PZS1119" s="21"/>
      <c r="PZT1119" s="21"/>
      <c r="PZU1119" s="21"/>
      <c r="PZV1119" s="21"/>
      <c r="PZW1119" s="21"/>
      <c r="PZX1119" s="21"/>
      <c r="PZY1119" s="21"/>
      <c r="PZZ1119" s="21"/>
      <c r="QAA1119" s="21"/>
      <c r="QAB1119" s="21"/>
      <c r="QAC1119" s="21"/>
      <c r="QAD1119" s="21"/>
      <c r="QAE1119" s="21"/>
      <c r="QAF1119" s="21"/>
      <c r="QAG1119" s="21"/>
      <c r="QAH1119" s="21"/>
      <c r="QAI1119" s="21"/>
      <c r="QAJ1119" s="21"/>
      <c r="QAK1119" s="21"/>
      <c r="QAL1119" s="21"/>
      <c r="QAM1119" s="21"/>
      <c r="QAN1119" s="21"/>
      <c r="QAO1119" s="21"/>
      <c r="QAP1119" s="21"/>
      <c r="QAQ1119" s="21"/>
      <c r="QAR1119" s="21"/>
      <c r="QAS1119" s="21"/>
      <c r="QAT1119" s="21"/>
      <c r="QAU1119" s="21"/>
      <c r="QAV1119" s="21"/>
      <c r="QAW1119" s="21"/>
      <c r="QAX1119" s="21"/>
      <c r="QAY1119" s="21"/>
      <c r="QAZ1119" s="21"/>
      <c r="QBA1119" s="21"/>
      <c r="QBB1119" s="21"/>
      <c r="QBC1119" s="21"/>
      <c r="QBD1119" s="21"/>
      <c r="QBE1119" s="21"/>
      <c r="QBF1119" s="21"/>
      <c r="QBG1119" s="21"/>
      <c r="QBH1119" s="21"/>
      <c r="QBI1119" s="21"/>
      <c r="QBJ1119" s="21"/>
      <c r="QBK1119" s="21"/>
      <c r="QBL1119" s="21"/>
      <c r="QBM1119" s="21"/>
      <c r="QBN1119" s="21"/>
      <c r="QBO1119" s="21"/>
      <c r="QBP1119" s="21"/>
      <c r="QBQ1119" s="21"/>
      <c r="QBR1119" s="21"/>
      <c r="QBS1119" s="21"/>
      <c r="QBT1119" s="21"/>
      <c r="QBU1119" s="21"/>
      <c r="QBV1119" s="21"/>
      <c r="QBW1119" s="21"/>
      <c r="QBX1119" s="21"/>
      <c r="QBY1119" s="21"/>
      <c r="QBZ1119" s="21"/>
      <c r="QCA1119" s="21"/>
      <c r="QCB1119" s="21"/>
      <c r="QCC1119" s="21"/>
      <c r="QCD1119" s="21"/>
      <c r="QCE1119" s="21"/>
      <c r="QCF1119" s="21"/>
      <c r="QCG1119" s="21"/>
      <c r="QCH1119" s="21"/>
      <c r="QCI1119" s="21"/>
      <c r="QCJ1119" s="21"/>
      <c r="QCK1119" s="21"/>
      <c r="QCL1119" s="21"/>
      <c r="QCM1119" s="21"/>
      <c r="QCN1119" s="21"/>
      <c r="QCO1119" s="21"/>
      <c r="QCP1119" s="21"/>
      <c r="QCQ1119" s="21"/>
      <c r="QCR1119" s="21"/>
      <c r="QCS1119" s="21"/>
      <c r="QCT1119" s="21"/>
      <c r="QCU1119" s="21"/>
      <c r="QCV1119" s="21"/>
      <c r="QCW1119" s="21"/>
      <c r="QCX1119" s="21"/>
      <c r="QCY1119" s="21"/>
      <c r="QCZ1119" s="21"/>
      <c r="QDA1119" s="21"/>
      <c r="QDB1119" s="21"/>
      <c r="QDC1119" s="21"/>
      <c r="QDD1119" s="21"/>
      <c r="QDE1119" s="21"/>
      <c r="QDF1119" s="21"/>
      <c r="QDG1119" s="21"/>
      <c r="QDH1119" s="21"/>
      <c r="QDI1119" s="21"/>
      <c r="QDJ1119" s="21"/>
      <c r="QDK1119" s="21"/>
      <c r="QDL1119" s="21"/>
      <c r="QDM1119" s="21"/>
      <c r="QDN1119" s="21"/>
      <c r="QDO1119" s="21"/>
      <c r="QDP1119" s="21"/>
      <c r="QDQ1119" s="21"/>
      <c r="QDR1119" s="21"/>
      <c r="QDS1119" s="21"/>
      <c r="QDT1119" s="21"/>
      <c r="QDU1119" s="21"/>
      <c r="QDV1119" s="21"/>
      <c r="QDW1119" s="21"/>
      <c r="QDX1119" s="21"/>
      <c r="QDY1119" s="21"/>
      <c r="QDZ1119" s="21"/>
      <c r="QEA1119" s="21"/>
      <c r="QEB1119" s="21"/>
      <c r="QEC1119" s="21"/>
      <c r="QED1119" s="21"/>
      <c r="QEE1119" s="21"/>
      <c r="QEF1119" s="21"/>
      <c r="QEG1119" s="21"/>
      <c r="QEH1119" s="21"/>
      <c r="QEI1119" s="21"/>
      <c r="QEJ1119" s="21"/>
      <c r="QEK1119" s="21"/>
      <c r="QEL1119" s="21"/>
      <c r="QEM1119" s="21"/>
      <c r="QEN1119" s="21"/>
      <c r="QEO1119" s="21"/>
      <c r="QEP1119" s="21"/>
      <c r="QEQ1119" s="21"/>
      <c r="QER1119" s="21"/>
      <c r="QES1119" s="21"/>
      <c r="QET1119" s="21"/>
      <c r="QEU1119" s="21"/>
      <c r="QEV1119" s="21"/>
      <c r="QEW1119" s="21"/>
      <c r="QEX1119" s="21"/>
      <c r="QEY1119" s="21"/>
      <c r="QEZ1119" s="21"/>
      <c r="QFA1119" s="21"/>
      <c r="QFB1119" s="21"/>
      <c r="QFC1119" s="21"/>
      <c r="QFD1119" s="21"/>
      <c r="QFE1119" s="21"/>
      <c r="QFF1119" s="21"/>
      <c r="QFG1119" s="21"/>
      <c r="QFH1119" s="21"/>
      <c r="QFI1119" s="21"/>
      <c r="QFJ1119" s="21"/>
      <c r="QFK1119" s="21"/>
      <c r="QFL1119" s="21"/>
      <c r="QFM1119" s="21"/>
      <c r="QFN1119" s="21"/>
      <c r="QFO1119" s="21"/>
      <c r="QFP1119" s="21"/>
      <c r="QFQ1119" s="21"/>
      <c r="QFR1119" s="21"/>
      <c r="QFS1119" s="21"/>
      <c r="QFT1119" s="21"/>
      <c r="QFU1119" s="21"/>
      <c r="QFV1119" s="21"/>
      <c r="QFW1119" s="21"/>
      <c r="QFX1119" s="21"/>
      <c r="QFY1119" s="21"/>
      <c r="QFZ1119" s="21"/>
      <c r="QGA1119" s="21"/>
      <c r="QGB1119" s="21"/>
      <c r="QGC1119" s="21"/>
      <c r="QGD1119" s="21"/>
      <c r="QGE1119" s="21"/>
      <c r="QGF1119" s="21"/>
      <c r="QGG1119" s="21"/>
      <c r="QGH1119" s="21"/>
      <c r="QGI1119" s="21"/>
      <c r="QGJ1119" s="21"/>
      <c r="QGK1119" s="21"/>
      <c r="QGL1119" s="21"/>
      <c r="QGM1119" s="21"/>
      <c r="QGN1119" s="21"/>
      <c r="QGO1119" s="21"/>
      <c r="QGP1119" s="21"/>
      <c r="QGQ1119" s="21"/>
      <c r="QGR1119" s="21"/>
      <c r="QGS1119" s="21"/>
      <c r="QGT1119" s="21"/>
      <c r="QGU1119" s="21"/>
      <c r="QGV1119" s="21"/>
      <c r="QGW1119" s="21"/>
      <c r="QGX1119" s="21"/>
      <c r="QGY1119" s="21"/>
      <c r="QGZ1119" s="21"/>
      <c r="QHA1119" s="21"/>
      <c r="QHB1119" s="21"/>
      <c r="QHC1119" s="21"/>
      <c r="QHD1119" s="21"/>
      <c r="QHE1119" s="21"/>
      <c r="QHF1119" s="21"/>
      <c r="QHG1119" s="21"/>
      <c r="QHH1119" s="21"/>
      <c r="QHI1119" s="21"/>
      <c r="QHJ1119" s="21"/>
      <c r="QHK1119" s="21"/>
      <c r="QHL1119" s="21"/>
      <c r="QHM1119" s="21"/>
      <c r="QHN1119" s="21"/>
      <c r="QHO1119" s="21"/>
      <c r="QHP1119" s="21"/>
      <c r="QHQ1119" s="21"/>
      <c r="QHR1119" s="21"/>
      <c r="QHS1119" s="21"/>
      <c r="QHT1119" s="21"/>
      <c r="QHU1119" s="21"/>
      <c r="QHV1119" s="21"/>
      <c r="QHW1119" s="21"/>
      <c r="QHX1119" s="21"/>
      <c r="QHY1119" s="21"/>
      <c r="QHZ1119" s="21"/>
      <c r="QIA1119" s="21"/>
      <c r="QIB1119" s="21"/>
      <c r="QIC1119" s="21"/>
      <c r="QID1119" s="21"/>
      <c r="QIE1119" s="21"/>
      <c r="QIF1119" s="21"/>
      <c r="QIG1119" s="21"/>
      <c r="QIH1119" s="21"/>
      <c r="QII1119" s="21"/>
      <c r="QIJ1119" s="21"/>
      <c r="QIK1119" s="21"/>
      <c r="QIL1119" s="21"/>
      <c r="QIM1119" s="21"/>
      <c r="QIN1119" s="21"/>
      <c r="QIO1119" s="21"/>
      <c r="QIP1119" s="21"/>
      <c r="QIQ1119" s="21"/>
      <c r="QIR1119" s="21"/>
      <c r="QIS1119" s="21"/>
      <c r="QIT1119" s="21"/>
      <c r="QIU1119" s="21"/>
      <c r="QIV1119" s="21"/>
      <c r="QIW1119" s="21"/>
      <c r="QIX1119" s="21"/>
      <c r="QIY1119" s="21"/>
      <c r="QIZ1119" s="21"/>
      <c r="QJA1119" s="21"/>
      <c r="QJB1119" s="21"/>
      <c r="QJC1119" s="21"/>
      <c r="QJD1119" s="21"/>
      <c r="QJE1119" s="21"/>
      <c r="QJF1119" s="21"/>
      <c r="QJG1119" s="21"/>
      <c r="QJH1119" s="21"/>
      <c r="QJI1119" s="21"/>
      <c r="QJJ1119" s="21"/>
      <c r="QJK1119" s="21"/>
      <c r="QJL1119" s="21"/>
      <c r="QJM1119" s="21"/>
      <c r="QJN1119" s="21"/>
      <c r="QJO1119" s="21"/>
      <c r="QJP1119" s="21"/>
      <c r="QJQ1119" s="21"/>
      <c r="QJR1119" s="21"/>
      <c r="QJS1119" s="21"/>
      <c r="QJT1119" s="21"/>
      <c r="QJU1119" s="21"/>
      <c r="QJV1119" s="21"/>
      <c r="QJW1119" s="21"/>
      <c r="QJX1119" s="21"/>
      <c r="QJY1119" s="21"/>
      <c r="QJZ1119" s="21"/>
      <c r="QKA1119" s="21"/>
      <c r="QKB1119" s="21"/>
      <c r="QKC1119" s="21"/>
      <c r="QKD1119" s="21"/>
      <c r="QKE1119" s="21"/>
      <c r="QKF1119" s="21"/>
      <c r="QKG1119" s="21"/>
      <c r="QKH1119" s="21"/>
      <c r="QKI1119" s="21"/>
      <c r="QKJ1119" s="21"/>
      <c r="QKK1119" s="21"/>
      <c r="QKL1119" s="21"/>
      <c r="QKM1119" s="21"/>
      <c r="QKN1119" s="21"/>
      <c r="QKO1119" s="21"/>
      <c r="QKP1119" s="21"/>
      <c r="QKQ1119" s="21"/>
      <c r="QKR1119" s="21"/>
      <c r="QKS1119" s="21"/>
      <c r="QKT1119" s="21"/>
      <c r="QKU1119" s="21"/>
      <c r="QKV1119" s="21"/>
      <c r="QKW1119" s="21"/>
      <c r="QKX1119" s="21"/>
      <c r="QKY1119" s="21"/>
      <c r="QKZ1119" s="21"/>
      <c r="QLA1119" s="21"/>
      <c r="QLB1119" s="21"/>
      <c r="QLC1119" s="21"/>
      <c r="QLD1119" s="21"/>
      <c r="QLE1119" s="21"/>
      <c r="QLF1119" s="21"/>
      <c r="QLG1119" s="21"/>
      <c r="QLH1119" s="21"/>
      <c r="QLI1119" s="21"/>
      <c r="QLJ1119" s="21"/>
      <c r="QLK1119" s="21"/>
      <c r="QLL1119" s="21"/>
      <c r="QLM1119" s="21"/>
      <c r="QLN1119" s="21"/>
      <c r="QLO1119" s="21"/>
      <c r="QLP1119" s="21"/>
      <c r="QLQ1119" s="21"/>
      <c r="QLR1119" s="21"/>
      <c r="QLS1119" s="21"/>
      <c r="QLT1119" s="21"/>
      <c r="QLU1119" s="21"/>
      <c r="QLV1119" s="21"/>
      <c r="QLW1119" s="21"/>
      <c r="QLX1119" s="21"/>
      <c r="QLY1119" s="21"/>
      <c r="QLZ1119" s="21"/>
      <c r="QMA1119" s="21"/>
      <c r="QMB1119" s="21"/>
      <c r="QMC1119" s="21"/>
      <c r="QMD1119" s="21"/>
      <c r="QME1119" s="21"/>
      <c r="QMF1119" s="21"/>
      <c r="QMG1119" s="21"/>
      <c r="QMH1119" s="21"/>
      <c r="QMI1119" s="21"/>
      <c r="QMJ1119" s="21"/>
      <c r="QMK1119" s="21"/>
      <c r="QML1119" s="21"/>
      <c r="QMM1119" s="21"/>
      <c r="QMN1119" s="21"/>
      <c r="QMO1119" s="21"/>
      <c r="QMP1119" s="21"/>
      <c r="QMQ1119" s="21"/>
      <c r="QMR1119" s="21"/>
      <c r="QMS1119" s="21"/>
      <c r="QMT1119" s="21"/>
      <c r="QMU1119" s="21"/>
      <c r="QMV1119" s="21"/>
      <c r="QMW1119" s="21"/>
      <c r="QMX1119" s="21"/>
      <c r="QMY1119" s="21"/>
      <c r="QMZ1119" s="21"/>
      <c r="QNA1119" s="21"/>
      <c r="QNB1119" s="21"/>
      <c r="QNC1119" s="21"/>
      <c r="QND1119" s="21"/>
      <c r="QNE1119" s="21"/>
      <c r="QNF1119" s="21"/>
      <c r="QNG1119" s="21"/>
      <c r="QNH1119" s="21"/>
      <c r="QNI1119" s="21"/>
      <c r="QNJ1119" s="21"/>
      <c r="QNK1119" s="21"/>
      <c r="QNL1119" s="21"/>
      <c r="QNM1119" s="21"/>
      <c r="QNN1119" s="21"/>
      <c r="QNO1119" s="21"/>
      <c r="QNP1119" s="21"/>
      <c r="QNQ1119" s="21"/>
      <c r="QNR1119" s="21"/>
      <c r="QNS1119" s="21"/>
      <c r="QNT1119" s="21"/>
      <c r="QNU1119" s="21"/>
      <c r="QNV1119" s="21"/>
      <c r="QNW1119" s="21"/>
      <c r="QNX1119" s="21"/>
      <c r="QNY1119" s="21"/>
      <c r="QNZ1119" s="21"/>
      <c r="QOA1119" s="21"/>
      <c r="QOB1119" s="21"/>
      <c r="QOC1119" s="21"/>
      <c r="QOD1119" s="21"/>
      <c r="QOE1119" s="21"/>
      <c r="QOF1119" s="21"/>
      <c r="QOG1119" s="21"/>
      <c r="QOH1119" s="21"/>
      <c r="QOI1119" s="21"/>
      <c r="QOJ1119" s="21"/>
      <c r="QOK1119" s="21"/>
      <c r="QOL1119" s="21"/>
      <c r="QOM1119" s="21"/>
      <c r="QON1119" s="21"/>
      <c r="QOO1119" s="21"/>
      <c r="QOP1119" s="21"/>
      <c r="QOQ1119" s="21"/>
      <c r="QOR1119" s="21"/>
      <c r="QOS1119" s="21"/>
      <c r="QOT1119" s="21"/>
      <c r="QOU1119" s="21"/>
      <c r="QOV1119" s="21"/>
      <c r="QOW1119" s="21"/>
      <c r="QOX1119" s="21"/>
      <c r="QOY1119" s="21"/>
      <c r="QOZ1119" s="21"/>
      <c r="QPA1119" s="21"/>
      <c r="QPB1119" s="21"/>
      <c r="QPC1119" s="21"/>
      <c r="QPD1119" s="21"/>
      <c r="QPE1119" s="21"/>
      <c r="QPF1119" s="21"/>
      <c r="QPG1119" s="21"/>
      <c r="QPH1119" s="21"/>
      <c r="QPI1119" s="21"/>
      <c r="QPJ1119" s="21"/>
      <c r="QPK1119" s="21"/>
      <c r="QPL1119" s="21"/>
      <c r="QPM1119" s="21"/>
      <c r="QPN1119" s="21"/>
      <c r="QPO1119" s="21"/>
      <c r="QPP1119" s="21"/>
      <c r="QPQ1119" s="21"/>
      <c r="QPR1119" s="21"/>
      <c r="QPS1119" s="21"/>
      <c r="QPT1119" s="21"/>
      <c r="QPU1119" s="21"/>
      <c r="QPV1119" s="21"/>
      <c r="QPW1119" s="21"/>
      <c r="QPX1119" s="21"/>
      <c r="QPY1119" s="21"/>
      <c r="QPZ1119" s="21"/>
      <c r="QQA1119" s="21"/>
      <c r="QQB1119" s="21"/>
      <c r="QQC1119" s="21"/>
      <c r="QQD1119" s="21"/>
      <c r="QQE1119" s="21"/>
      <c r="QQF1119" s="21"/>
      <c r="QQG1119" s="21"/>
      <c r="QQH1119" s="21"/>
      <c r="QQI1119" s="21"/>
      <c r="QQJ1119" s="21"/>
      <c r="QQK1119" s="21"/>
      <c r="QQL1119" s="21"/>
      <c r="QQM1119" s="21"/>
      <c r="QQN1119" s="21"/>
      <c r="QQO1119" s="21"/>
      <c r="QQP1119" s="21"/>
      <c r="QQQ1119" s="21"/>
      <c r="QQR1119" s="21"/>
      <c r="QQS1119" s="21"/>
      <c r="QQT1119" s="21"/>
      <c r="QQU1119" s="21"/>
      <c r="QQV1119" s="21"/>
      <c r="QQW1119" s="21"/>
      <c r="QQX1119" s="21"/>
      <c r="QQY1119" s="21"/>
      <c r="QQZ1119" s="21"/>
      <c r="QRA1119" s="21"/>
      <c r="QRB1119" s="21"/>
      <c r="QRC1119" s="21"/>
      <c r="QRD1119" s="21"/>
      <c r="QRE1119" s="21"/>
      <c r="QRF1119" s="21"/>
      <c r="QRG1119" s="21"/>
      <c r="QRH1119" s="21"/>
      <c r="QRI1119" s="21"/>
      <c r="QRJ1119" s="21"/>
      <c r="QRK1119" s="21"/>
      <c r="QRL1119" s="21"/>
      <c r="QRM1119" s="21"/>
      <c r="QRN1119" s="21"/>
      <c r="QRO1119" s="21"/>
      <c r="QRP1119" s="21"/>
      <c r="QRQ1119" s="21"/>
      <c r="QRR1119" s="21"/>
      <c r="QRS1119" s="21"/>
      <c r="QRT1119" s="21"/>
      <c r="QRU1119" s="21"/>
      <c r="QRV1119" s="21"/>
      <c r="QRW1119" s="21"/>
      <c r="QRX1119" s="21"/>
      <c r="QRY1119" s="21"/>
      <c r="QRZ1119" s="21"/>
      <c r="QSA1119" s="21"/>
      <c r="QSB1119" s="21"/>
      <c r="QSC1119" s="21"/>
      <c r="QSD1119" s="21"/>
      <c r="QSE1119" s="21"/>
      <c r="QSF1119" s="21"/>
      <c r="QSG1119" s="21"/>
      <c r="QSH1119" s="21"/>
      <c r="QSI1119" s="21"/>
      <c r="QSJ1119" s="21"/>
      <c r="QSK1119" s="21"/>
      <c r="QSL1119" s="21"/>
      <c r="QSM1119" s="21"/>
      <c r="QSN1119" s="21"/>
      <c r="QSO1119" s="21"/>
      <c r="QSP1119" s="21"/>
      <c r="QSQ1119" s="21"/>
      <c r="QSR1119" s="21"/>
      <c r="QSS1119" s="21"/>
      <c r="QST1119" s="21"/>
      <c r="QSU1119" s="21"/>
      <c r="QSV1119" s="21"/>
      <c r="QSW1119" s="21"/>
      <c r="QSX1119" s="21"/>
      <c r="QSY1119" s="21"/>
      <c r="QSZ1119" s="21"/>
      <c r="QTA1119" s="21"/>
      <c r="QTB1119" s="21"/>
      <c r="QTC1119" s="21"/>
      <c r="QTD1119" s="21"/>
      <c r="QTE1119" s="21"/>
      <c r="QTF1119" s="21"/>
      <c r="QTG1119" s="21"/>
      <c r="QTH1119" s="21"/>
      <c r="QTI1119" s="21"/>
      <c r="QTJ1119" s="21"/>
      <c r="QTK1119" s="21"/>
      <c r="QTL1119" s="21"/>
      <c r="QTM1119" s="21"/>
      <c r="QTN1119" s="21"/>
      <c r="QTO1119" s="21"/>
      <c r="QTP1119" s="21"/>
      <c r="QTQ1119" s="21"/>
      <c r="QTR1119" s="21"/>
      <c r="QTS1119" s="21"/>
      <c r="QTT1119" s="21"/>
      <c r="QTU1119" s="21"/>
      <c r="QTV1119" s="21"/>
      <c r="QTW1119" s="21"/>
      <c r="QTX1119" s="21"/>
      <c r="QTY1119" s="21"/>
      <c r="QTZ1119" s="21"/>
      <c r="QUA1119" s="21"/>
      <c r="QUB1119" s="21"/>
      <c r="QUC1119" s="21"/>
      <c r="QUD1119" s="21"/>
      <c r="QUE1119" s="21"/>
      <c r="QUF1119" s="21"/>
      <c r="QUG1119" s="21"/>
      <c r="QUH1119" s="21"/>
      <c r="QUI1119" s="21"/>
      <c r="QUJ1119" s="21"/>
      <c r="QUK1119" s="21"/>
      <c r="QUL1119" s="21"/>
      <c r="QUM1119" s="21"/>
      <c r="QUN1119" s="21"/>
      <c r="QUO1119" s="21"/>
      <c r="QUP1119" s="21"/>
      <c r="QUQ1119" s="21"/>
      <c r="QUR1119" s="21"/>
      <c r="QUS1119" s="21"/>
      <c r="QUT1119" s="21"/>
      <c r="QUU1119" s="21"/>
      <c r="QUV1119" s="21"/>
      <c r="QUW1119" s="21"/>
      <c r="QUX1119" s="21"/>
      <c r="QUY1119" s="21"/>
      <c r="QUZ1119" s="21"/>
      <c r="QVA1119" s="21"/>
      <c r="QVB1119" s="21"/>
      <c r="QVC1119" s="21"/>
      <c r="QVD1119" s="21"/>
      <c r="QVE1119" s="21"/>
      <c r="QVF1119" s="21"/>
      <c r="QVG1119" s="21"/>
      <c r="QVH1119" s="21"/>
      <c r="QVI1119" s="21"/>
      <c r="QVJ1119" s="21"/>
      <c r="QVK1119" s="21"/>
      <c r="QVL1119" s="21"/>
      <c r="QVM1119" s="21"/>
      <c r="QVN1119" s="21"/>
      <c r="QVO1119" s="21"/>
      <c r="QVP1119" s="21"/>
      <c r="QVQ1119" s="21"/>
      <c r="QVR1119" s="21"/>
      <c r="QVS1119" s="21"/>
      <c r="QVT1119" s="21"/>
      <c r="QVU1119" s="21"/>
      <c r="QVV1119" s="21"/>
      <c r="QVW1119" s="21"/>
      <c r="QVX1119" s="21"/>
      <c r="QVY1119" s="21"/>
      <c r="QVZ1119" s="21"/>
      <c r="QWA1119" s="21"/>
      <c r="QWB1119" s="21"/>
      <c r="QWC1119" s="21"/>
      <c r="QWD1119" s="21"/>
      <c r="QWE1119" s="21"/>
      <c r="QWF1119" s="21"/>
      <c r="QWG1119" s="21"/>
      <c r="QWH1119" s="21"/>
      <c r="QWI1119" s="21"/>
      <c r="QWJ1119" s="21"/>
      <c r="QWK1119" s="21"/>
      <c r="QWL1119" s="21"/>
      <c r="QWM1119" s="21"/>
      <c r="QWN1119" s="21"/>
      <c r="QWO1119" s="21"/>
      <c r="QWP1119" s="21"/>
      <c r="QWQ1119" s="21"/>
      <c r="QWR1119" s="21"/>
      <c r="QWS1119" s="21"/>
      <c r="QWT1119" s="21"/>
      <c r="QWU1119" s="21"/>
      <c r="QWV1119" s="21"/>
      <c r="QWW1119" s="21"/>
      <c r="QWX1119" s="21"/>
      <c r="QWY1119" s="21"/>
      <c r="QWZ1119" s="21"/>
      <c r="QXA1119" s="21"/>
      <c r="QXB1119" s="21"/>
      <c r="QXC1119" s="21"/>
      <c r="QXD1119" s="21"/>
      <c r="QXE1119" s="21"/>
      <c r="QXF1119" s="21"/>
      <c r="QXG1119" s="21"/>
      <c r="QXH1119" s="21"/>
      <c r="QXI1119" s="21"/>
      <c r="QXJ1119" s="21"/>
      <c r="QXK1119" s="21"/>
      <c r="QXL1119" s="21"/>
      <c r="QXM1119" s="21"/>
      <c r="QXN1119" s="21"/>
      <c r="QXO1119" s="21"/>
      <c r="QXP1119" s="21"/>
      <c r="QXQ1119" s="21"/>
      <c r="QXR1119" s="21"/>
      <c r="QXS1119" s="21"/>
      <c r="QXT1119" s="21"/>
      <c r="QXU1119" s="21"/>
      <c r="QXV1119" s="21"/>
      <c r="QXW1119" s="21"/>
      <c r="QXX1119" s="21"/>
      <c r="QXY1119" s="21"/>
      <c r="QXZ1119" s="21"/>
      <c r="QYA1119" s="21"/>
      <c r="QYB1119" s="21"/>
      <c r="QYC1119" s="21"/>
      <c r="QYD1119" s="21"/>
      <c r="QYE1119" s="21"/>
      <c r="QYF1119" s="21"/>
      <c r="QYG1119" s="21"/>
      <c r="QYH1119" s="21"/>
      <c r="QYI1119" s="21"/>
      <c r="QYJ1119" s="21"/>
      <c r="QYK1119" s="21"/>
      <c r="QYL1119" s="21"/>
      <c r="QYM1119" s="21"/>
      <c r="QYN1119" s="21"/>
      <c r="QYO1119" s="21"/>
      <c r="QYP1119" s="21"/>
      <c r="QYQ1119" s="21"/>
      <c r="QYR1119" s="21"/>
      <c r="QYS1119" s="21"/>
      <c r="QYT1119" s="21"/>
      <c r="QYU1119" s="21"/>
      <c r="QYV1119" s="21"/>
      <c r="QYW1119" s="21"/>
      <c r="QYX1119" s="21"/>
      <c r="QYY1119" s="21"/>
      <c r="QYZ1119" s="21"/>
      <c r="QZA1119" s="21"/>
      <c r="QZB1119" s="21"/>
      <c r="QZC1119" s="21"/>
      <c r="QZD1119" s="21"/>
      <c r="QZE1119" s="21"/>
      <c r="QZF1119" s="21"/>
      <c r="QZG1119" s="21"/>
      <c r="QZH1119" s="21"/>
      <c r="QZI1119" s="21"/>
      <c r="QZJ1119" s="21"/>
      <c r="QZK1119" s="21"/>
      <c r="QZL1119" s="21"/>
      <c r="QZM1119" s="21"/>
      <c r="QZN1119" s="21"/>
      <c r="QZO1119" s="21"/>
      <c r="QZP1119" s="21"/>
      <c r="QZQ1119" s="21"/>
      <c r="QZR1119" s="21"/>
      <c r="QZS1119" s="21"/>
      <c r="QZT1119" s="21"/>
      <c r="QZU1119" s="21"/>
      <c r="QZV1119" s="21"/>
      <c r="QZW1119" s="21"/>
      <c r="QZX1119" s="21"/>
      <c r="QZY1119" s="21"/>
      <c r="QZZ1119" s="21"/>
      <c r="RAA1119" s="21"/>
      <c r="RAB1119" s="21"/>
      <c r="RAC1119" s="21"/>
      <c r="RAD1119" s="21"/>
      <c r="RAE1119" s="21"/>
      <c r="RAF1119" s="21"/>
      <c r="RAG1119" s="21"/>
      <c r="RAH1119" s="21"/>
      <c r="RAI1119" s="21"/>
      <c r="RAJ1119" s="21"/>
      <c r="RAK1119" s="21"/>
      <c r="RAL1119" s="21"/>
      <c r="RAM1119" s="21"/>
      <c r="RAN1119" s="21"/>
      <c r="RAO1119" s="21"/>
      <c r="RAP1119" s="21"/>
      <c r="RAQ1119" s="21"/>
      <c r="RAR1119" s="21"/>
      <c r="RAS1119" s="21"/>
      <c r="RAT1119" s="21"/>
      <c r="RAU1119" s="21"/>
      <c r="RAV1119" s="21"/>
      <c r="RAW1119" s="21"/>
      <c r="RAX1119" s="21"/>
      <c r="RAY1119" s="21"/>
      <c r="RAZ1119" s="21"/>
      <c r="RBA1119" s="21"/>
      <c r="RBB1119" s="21"/>
      <c r="RBC1119" s="21"/>
      <c r="RBD1119" s="21"/>
      <c r="RBE1119" s="21"/>
      <c r="RBF1119" s="21"/>
      <c r="RBG1119" s="21"/>
      <c r="RBH1119" s="21"/>
      <c r="RBI1119" s="21"/>
      <c r="RBJ1119" s="21"/>
      <c r="RBK1119" s="21"/>
      <c r="RBL1119" s="21"/>
      <c r="RBM1119" s="21"/>
      <c r="RBN1119" s="21"/>
      <c r="RBO1119" s="21"/>
      <c r="RBP1119" s="21"/>
      <c r="RBQ1119" s="21"/>
      <c r="RBR1119" s="21"/>
      <c r="RBS1119" s="21"/>
      <c r="RBT1119" s="21"/>
      <c r="RBU1119" s="21"/>
      <c r="RBV1119" s="21"/>
      <c r="RBW1119" s="21"/>
      <c r="RBX1119" s="21"/>
      <c r="RBY1119" s="21"/>
      <c r="RBZ1119" s="21"/>
      <c r="RCA1119" s="21"/>
      <c r="RCB1119" s="21"/>
      <c r="RCC1119" s="21"/>
      <c r="RCD1119" s="21"/>
      <c r="RCE1119" s="21"/>
      <c r="RCF1119" s="21"/>
      <c r="RCG1119" s="21"/>
      <c r="RCH1119" s="21"/>
      <c r="RCI1119" s="21"/>
      <c r="RCJ1119" s="21"/>
      <c r="RCK1119" s="21"/>
      <c r="RCL1119" s="21"/>
      <c r="RCM1119" s="21"/>
      <c r="RCN1119" s="21"/>
      <c r="RCO1119" s="21"/>
      <c r="RCP1119" s="21"/>
      <c r="RCQ1119" s="21"/>
      <c r="RCR1119" s="21"/>
      <c r="RCS1119" s="21"/>
      <c r="RCT1119" s="21"/>
      <c r="RCU1119" s="21"/>
      <c r="RCV1119" s="21"/>
      <c r="RCW1119" s="21"/>
      <c r="RCX1119" s="21"/>
      <c r="RCY1119" s="21"/>
      <c r="RCZ1119" s="21"/>
      <c r="RDA1119" s="21"/>
      <c r="RDB1119" s="21"/>
      <c r="RDC1119" s="21"/>
      <c r="RDD1119" s="21"/>
      <c r="RDE1119" s="21"/>
      <c r="RDF1119" s="21"/>
      <c r="RDG1119" s="21"/>
      <c r="RDH1119" s="21"/>
      <c r="RDI1119" s="21"/>
      <c r="RDJ1119" s="21"/>
      <c r="RDK1119" s="21"/>
      <c r="RDL1119" s="21"/>
      <c r="RDM1119" s="21"/>
      <c r="RDN1119" s="21"/>
      <c r="RDO1119" s="21"/>
      <c r="RDP1119" s="21"/>
      <c r="RDQ1119" s="21"/>
      <c r="RDR1119" s="21"/>
      <c r="RDS1119" s="21"/>
      <c r="RDT1119" s="21"/>
      <c r="RDU1119" s="21"/>
      <c r="RDV1119" s="21"/>
      <c r="RDW1119" s="21"/>
      <c r="RDX1119" s="21"/>
      <c r="RDY1119" s="21"/>
      <c r="RDZ1119" s="21"/>
      <c r="REA1119" s="21"/>
      <c r="REB1119" s="21"/>
      <c r="REC1119" s="21"/>
      <c r="RED1119" s="21"/>
      <c r="REE1119" s="21"/>
      <c r="REF1119" s="21"/>
      <c r="REG1119" s="21"/>
      <c r="REH1119" s="21"/>
      <c r="REI1119" s="21"/>
      <c r="REJ1119" s="21"/>
      <c r="REK1119" s="21"/>
      <c r="REL1119" s="21"/>
      <c r="REM1119" s="21"/>
      <c r="REN1119" s="21"/>
      <c r="REO1119" s="21"/>
      <c r="REP1119" s="21"/>
      <c r="REQ1119" s="21"/>
      <c r="RER1119" s="21"/>
      <c r="RES1119" s="21"/>
      <c r="RET1119" s="21"/>
      <c r="REU1119" s="21"/>
      <c r="REV1119" s="21"/>
      <c r="REW1119" s="21"/>
      <c r="REX1119" s="21"/>
      <c r="REY1119" s="21"/>
      <c r="REZ1119" s="21"/>
      <c r="RFA1119" s="21"/>
      <c r="RFB1119" s="21"/>
      <c r="RFC1119" s="21"/>
      <c r="RFD1119" s="21"/>
      <c r="RFE1119" s="21"/>
      <c r="RFF1119" s="21"/>
      <c r="RFG1119" s="21"/>
      <c r="RFH1119" s="21"/>
      <c r="RFI1119" s="21"/>
      <c r="RFJ1119" s="21"/>
      <c r="RFK1119" s="21"/>
      <c r="RFL1119" s="21"/>
      <c r="RFM1119" s="21"/>
      <c r="RFN1119" s="21"/>
      <c r="RFO1119" s="21"/>
      <c r="RFP1119" s="21"/>
      <c r="RFQ1119" s="21"/>
      <c r="RFR1119" s="21"/>
      <c r="RFS1119" s="21"/>
      <c r="RFT1119" s="21"/>
      <c r="RFU1119" s="21"/>
      <c r="RFV1119" s="21"/>
      <c r="RFW1119" s="21"/>
      <c r="RFX1119" s="21"/>
      <c r="RFY1119" s="21"/>
      <c r="RFZ1119" s="21"/>
      <c r="RGA1119" s="21"/>
      <c r="RGB1119" s="21"/>
      <c r="RGC1119" s="21"/>
      <c r="RGD1119" s="21"/>
      <c r="RGE1119" s="21"/>
      <c r="RGF1119" s="21"/>
      <c r="RGG1119" s="21"/>
      <c r="RGH1119" s="21"/>
      <c r="RGI1119" s="21"/>
      <c r="RGJ1119" s="21"/>
      <c r="RGK1119" s="21"/>
      <c r="RGL1119" s="21"/>
      <c r="RGM1119" s="21"/>
      <c r="RGN1119" s="21"/>
      <c r="RGO1119" s="21"/>
      <c r="RGP1119" s="21"/>
      <c r="RGQ1119" s="21"/>
      <c r="RGR1119" s="21"/>
      <c r="RGS1119" s="21"/>
      <c r="RGT1119" s="21"/>
      <c r="RGU1119" s="21"/>
      <c r="RGV1119" s="21"/>
      <c r="RGW1119" s="21"/>
      <c r="RGX1119" s="21"/>
      <c r="RGY1119" s="21"/>
      <c r="RGZ1119" s="21"/>
      <c r="RHA1119" s="21"/>
      <c r="RHB1119" s="21"/>
      <c r="RHC1119" s="21"/>
      <c r="RHD1119" s="21"/>
      <c r="RHE1119" s="21"/>
      <c r="RHF1119" s="21"/>
      <c r="RHG1119" s="21"/>
      <c r="RHH1119" s="21"/>
      <c r="RHI1119" s="21"/>
      <c r="RHJ1119" s="21"/>
      <c r="RHK1119" s="21"/>
      <c r="RHL1119" s="21"/>
      <c r="RHM1119" s="21"/>
      <c r="RHN1119" s="21"/>
      <c r="RHO1119" s="21"/>
      <c r="RHP1119" s="21"/>
      <c r="RHQ1119" s="21"/>
      <c r="RHR1119" s="21"/>
      <c r="RHS1119" s="21"/>
      <c r="RHT1119" s="21"/>
      <c r="RHU1119" s="21"/>
      <c r="RHV1119" s="21"/>
      <c r="RHW1119" s="21"/>
      <c r="RHX1119" s="21"/>
      <c r="RHY1119" s="21"/>
      <c r="RHZ1119" s="21"/>
      <c r="RIA1119" s="21"/>
      <c r="RIB1119" s="21"/>
      <c r="RIC1119" s="21"/>
      <c r="RID1119" s="21"/>
      <c r="RIE1119" s="21"/>
      <c r="RIF1119" s="21"/>
      <c r="RIG1119" s="21"/>
      <c r="RIH1119" s="21"/>
      <c r="RII1119" s="21"/>
      <c r="RIJ1119" s="21"/>
      <c r="RIK1119" s="21"/>
      <c r="RIL1119" s="21"/>
      <c r="RIM1119" s="21"/>
      <c r="RIN1119" s="21"/>
      <c r="RIO1119" s="21"/>
      <c r="RIP1119" s="21"/>
      <c r="RIQ1119" s="21"/>
      <c r="RIR1119" s="21"/>
      <c r="RIS1119" s="21"/>
      <c r="RIT1119" s="21"/>
      <c r="RIU1119" s="21"/>
      <c r="RIV1119" s="21"/>
      <c r="RIW1119" s="21"/>
      <c r="RIX1119" s="21"/>
      <c r="RIY1119" s="21"/>
      <c r="RIZ1119" s="21"/>
      <c r="RJA1119" s="21"/>
      <c r="RJB1119" s="21"/>
      <c r="RJC1119" s="21"/>
      <c r="RJD1119" s="21"/>
      <c r="RJE1119" s="21"/>
      <c r="RJF1119" s="21"/>
      <c r="RJG1119" s="21"/>
      <c r="RJH1119" s="21"/>
      <c r="RJI1119" s="21"/>
      <c r="RJJ1119" s="21"/>
      <c r="RJK1119" s="21"/>
      <c r="RJL1119" s="21"/>
      <c r="RJM1119" s="21"/>
      <c r="RJN1119" s="21"/>
      <c r="RJO1119" s="21"/>
      <c r="RJP1119" s="21"/>
      <c r="RJQ1119" s="21"/>
      <c r="RJR1119" s="21"/>
      <c r="RJS1119" s="21"/>
      <c r="RJT1119" s="21"/>
      <c r="RJU1119" s="21"/>
      <c r="RJV1119" s="21"/>
      <c r="RJW1119" s="21"/>
      <c r="RJX1119" s="21"/>
      <c r="RJY1119" s="21"/>
      <c r="RJZ1119" s="21"/>
      <c r="RKA1119" s="21"/>
      <c r="RKB1119" s="21"/>
      <c r="RKC1119" s="21"/>
      <c r="RKD1119" s="21"/>
      <c r="RKE1119" s="21"/>
      <c r="RKF1119" s="21"/>
      <c r="RKG1119" s="21"/>
      <c r="RKH1119" s="21"/>
      <c r="RKI1119" s="21"/>
      <c r="RKJ1119" s="21"/>
      <c r="RKK1119" s="21"/>
      <c r="RKL1119" s="21"/>
      <c r="RKM1119" s="21"/>
      <c r="RKN1119" s="21"/>
      <c r="RKO1119" s="21"/>
      <c r="RKP1119" s="21"/>
      <c r="RKQ1119" s="21"/>
      <c r="RKR1119" s="21"/>
      <c r="RKS1119" s="21"/>
      <c r="RKT1119" s="21"/>
      <c r="RKU1119" s="21"/>
      <c r="RKV1119" s="21"/>
      <c r="RKW1119" s="21"/>
      <c r="RKX1119" s="21"/>
      <c r="RKY1119" s="21"/>
      <c r="RKZ1119" s="21"/>
      <c r="RLA1119" s="21"/>
      <c r="RLB1119" s="21"/>
      <c r="RLC1119" s="21"/>
      <c r="RLD1119" s="21"/>
      <c r="RLE1119" s="21"/>
      <c r="RLF1119" s="21"/>
      <c r="RLG1119" s="21"/>
      <c r="RLH1119" s="21"/>
      <c r="RLI1119" s="21"/>
      <c r="RLJ1119" s="21"/>
      <c r="RLK1119" s="21"/>
      <c r="RLL1119" s="21"/>
      <c r="RLM1119" s="21"/>
      <c r="RLN1119" s="21"/>
      <c r="RLO1119" s="21"/>
      <c r="RLP1119" s="21"/>
      <c r="RLQ1119" s="21"/>
      <c r="RLR1119" s="21"/>
      <c r="RLS1119" s="21"/>
      <c r="RLT1119" s="21"/>
      <c r="RLU1119" s="21"/>
      <c r="RLV1119" s="21"/>
      <c r="RLW1119" s="21"/>
      <c r="RLX1119" s="21"/>
      <c r="RLY1119" s="21"/>
      <c r="RLZ1119" s="21"/>
      <c r="RMA1119" s="21"/>
      <c r="RMB1119" s="21"/>
      <c r="RMC1119" s="21"/>
      <c r="RMD1119" s="21"/>
      <c r="RME1119" s="21"/>
      <c r="RMF1119" s="21"/>
      <c r="RMG1119" s="21"/>
      <c r="RMH1119" s="21"/>
      <c r="RMI1119" s="21"/>
      <c r="RMJ1119" s="21"/>
      <c r="RMK1119" s="21"/>
      <c r="RML1119" s="21"/>
      <c r="RMM1119" s="21"/>
      <c r="RMN1119" s="21"/>
      <c r="RMO1119" s="21"/>
      <c r="RMP1119" s="21"/>
      <c r="RMQ1119" s="21"/>
      <c r="RMR1119" s="21"/>
      <c r="RMS1119" s="21"/>
      <c r="RMT1119" s="21"/>
      <c r="RMU1119" s="21"/>
      <c r="RMV1119" s="21"/>
      <c r="RMW1119" s="21"/>
      <c r="RMX1119" s="21"/>
      <c r="RMY1119" s="21"/>
      <c r="RMZ1119" s="21"/>
      <c r="RNA1119" s="21"/>
      <c r="RNB1119" s="21"/>
      <c r="RNC1119" s="21"/>
      <c r="RND1119" s="21"/>
      <c r="RNE1119" s="21"/>
      <c r="RNF1119" s="21"/>
      <c r="RNG1119" s="21"/>
      <c r="RNH1119" s="21"/>
      <c r="RNI1119" s="21"/>
      <c r="RNJ1119" s="21"/>
      <c r="RNK1119" s="21"/>
      <c r="RNL1119" s="21"/>
      <c r="RNM1119" s="21"/>
      <c r="RNN1119" s="21"/>
      <c r="RNO1119" s="21"/>
      <c r="RNP1119" s="21"/>
      <c r="RNQ1119" s="21"/>
      <c r="RNR1119" s="21"/>
      <c r="RNS1119" s="21"/>
      <c r="RNT1119" s="21"/>
      <c r="RNU1119" s="21"/>
      <c r="RNV1119" s="21"/>
      <c r="RNW1119" s="21"/>
      <c r="RNX1119" s="21"/>
      <c r="RNY1119" s="21"/>
      <c r="RNZ1119" s="21"/>
      <c r="ROA1119" s="21"/>
      <c r="ROB1119" s="21"/>
      <c r="ROC1119" s="21"/>
      <c r="ROD1119" s="21"/>
      <c r="ROE1119" s="21"/>
      <c r="ROF1119" s="21"/>
      <c r="ROG1119" s="21"/>
      <c r="ROH1119" s="21"/>
      <c r="ROI1119" s="21"/>
      <c r="ROJ1119" s="21"/>
      <c r="ROK1119" s="21"/>
      <c r="ROL1119" s="21"/>
      <c r="ROM1119" s="21"/>
      <c r="RON1119" s="21"/>
      <c r="ROO1119" s="21"/>
      <c r="ROP1119" s="21"/>
      <c r="ROQ1119" s="21"/>
      <c r="ROR1119" s="21"/>
      <c r="ROS1119" s="21"/>
      <c r="ROT1119" s="21"/>
      <c r="ROU1119" s="21"/>
      <c r="ROV1119" s="21"/>
      <c r="ROW1119" s="21"/>
      <c r="ROX1119" s="21"/>
      <c r="ROY1119" s="21"/>
      <c r="ROZ1119" s="21"/>
      <c r="RPA1119" s="21"/>
      <c r="RPB1119" s="21"/>
      <c r="RPC1119" s="21"/>
      <c r="RPD1119" s="21"/>
      <c r="RPE1119" s="21"/>
      <c r="RPF1119" s="21"/>
      <c r="RPG1119" s="21"/>
      <c r="RPH1119" s="21"/>
      <c r="RPI1119" s="21"/>
      <c r="RPJ1119" s="21"/>
      <c r="RPK1119" s="21"/>
      <c r="RPL1119" s="21"/>
      <c r="RPM1119" s="21"/>
      <c r="RPN1119" s="21"/>
      <c r="RPO1119" s="21"/>
      <c r="RPP1119" s="21"/>
      <c r="RPQ1119" s="21"/>
      <c r="RPR1119" s="21"/>
      <c r="RPS1119" s="21"/>
      <c r="RPT1119" s="21"/>
      <c r="RPU1119" s="21"/>
      <c r="RPV1119" s="21"/>
      <c r="RPW1119" s="21"/>
      <c r="RPX1119" s="21"/>
      <c r="RPY1119" s="21"/>
      <c r="RPZ1119" s="21"/>
      <c r="RQA1119" s="21"/>
      <c r="RQB1119" s="21"/>
      <c r="RQC1119" s="21"/>
      <c r="RQD1119" s="21"/>
      <c r="RQE1119" s="21"/>
      <c r="RQF1119" s="21"/>
      <c r="RQG1119" s="21"/>
      <c r="RQH1119" s="21"/>
      <c r="RQI1119" s="21"/>
      <c r="RQJ1119" s="21"/>
      <c r="RQK1119" s="21"/>
      <c r="RQL1119" s="21"/>
      <c r="RQM1119" s="21"/>
      <c r="RQN1119" s="21"/>
      <c r="RQO1119" s="21"/>
      <c r="RQP1119" s="21"/>
      <c r="RQQ1119" s="21"/>
      <c r="RQR1119" s="21"/>
      <c r="RQS1119" s="21"/>
      <c r="RQT1119" s="21"/>
      <c r="RQU1119" s="21"/>
      <c r="RQV1119" s="21"/>
      <c r="RQW1119" s="21"/>
      <c r="RQX1119" s="21"/>
      <c r="RQY1119" s="21"/>
      <c r="RQZ1119" s="21"/>
      <c r="RRA1119" s="21"/>
      <c r="RRB1119" s="21"/>
      <c r="RRC1119" s="21"/>
      <c r="RRD1119" s="21"/>
      <c r="RRE1119" s="21"/>
      <c r="RRF1119" s="21"/>
      <c r="RRG1119" s="21"/>
      <c r="RRH1119" s="21"/>
      <c r="RRI1119" s="21"/>
      <c r="RRJ1119" s="21"/>
      <c r="RRK1119" s="21"/>
      <c r="RRL1119" s="21"/>
      <c r="RRM1119" s="21"/>
      <c r="RRN1119" s="21"/>
      <c r="RRO1119" s="21"/>
      <c r="RRP1119" s="21"/>
      <c r="RRQ1119" s="21"/>
      <c r="RRR1119" s="21"/>
      <c r="RRS1119" s="21"/>
      <c r="RRT1119" s="21"/>
      <c r="RRU1119" s="21"/>
      <c r="RRV1119" s="21"/>
      <c r="RRW1119" s="21"/>
      <c r="RRX1119" s="21"/>
      <c r="RRY1119" s="21"/>
      <c r="RRZ1119" s="21"/>
      <c r="RSA1119" s="21"/>
      <c r="RSB1119" s="21"/>
      <c r="RSC1119" s="21"/>
      <c r="RSD1119" s="21"/>
      <c r="RSE1119" s="21"/>
      <c r="RSF1119" s="21"/>
      <c r="RSG1119" s="21"/>
      <c r="RSH1119" s="21"/>
      <c r="RSI1119" s="21"/>
      <c r="RSJ1119" s="21"/>
      <c r="RSK1119" s="21"/>
      <c r="RSL1119" s="21"/>
      <c r="RSM1119" s="21"/>
      <c r="RSN1119" s="21"/>
      <c r="RSO1119" s="21"/>
      <c r="RSP1119" s="21"/>
      <c r="RSQ1119" s="21"/>
      <c r="RSR1119" s="21"/>
      <c r="RSS1119" s="21"/>
      <c r="RST1119" s="21"/>
      <c r="RSU1119" s="21"/>
      <c r="RSV1119" s="21"/>
      <c r="RSW1119" s="21"/>
      <c r="RSX1119" s="21"/>
      <c r="RSY1119" s="21"/>
      <c r="RSZ1119" s="21"/>
      <c r="RTA1119" s="21"/>
      <c r="RTB1119" s="21"/>
      <c r="RTC1119" s="21"/>
      <c r="RTD1119" s="21"/>
      <c r="RTE1119" s="21"/>
      <c r="RTF1119" s="21"/>
      <c r="RTG1119" s="21"/>
      <c r="RTH1119" s="21"/>
      <c r="RTI1119" s="21"/>
      <c r="RTJ1119" s="21"/>
      <c r="RTK1119" s="21"/>
      <c r="RTL1119" s="21"/>
      <c r="RTM1119" s="21"/>
      <c r="RTN1119" s="21"/>
      <c r="RTO1119" s="21"/>
      <c r="RTP1119" s="21"/>
      <c r="RTQ1119" s="21"/>
      <c r="RTR1119" s="21"/>
      <c r="RTS1119" s="21"/>
      <c r="RTT1119" s="21"/>
      <c r="RTU1119" s="21"/>
      <c r="RTV1119" s="21"/>
      <c r="RTW1119" s="21"/>
      <c r="RTX1119" s="21"/>
      <c r="RTY1119" s="21"/>
      <c r="RTZ1119" s="21"/>
      <c r="RUA1119" s="21"/>
      <c r="RUB1119" s="21"/>
      <c r="RUC1119" s="21"/>
      <c r="RUD1119" s="21"/>
      <c r="RUE1119" s="21"/>
      <c r="RUF1119" s="21"/>
      <c r="RUG1119" s="21"/>
      <c r="RUH1119" s="21"/>
      <c r="RUI1119" s="21"/>
      <c r="RUJ1119" s="21"/>
      <c r="RUK1119" s="21"/>
      <c r="RUL1119" s="21"/>
      <c r="RUM1119" s="21"/>
      <c r="RUN1119" s="21"/>
      <c r="RUO1119" s="21"/>
      <c r="RUP1119" s="21"/>
      <c r="RUQ1119" s="21"/>
      <c r="RUR1119" s="21"/>
      <c r="RUS1119" s="21"/>
      <c r="RUT1119" s="21"/>
      <c r="RUU1119" s="21"/>
      <c r="RUV1119" s="21"/>
      <c r="RUW1119" s="21"/>
      <c r="RUX1119" s="21"/>
      <c r="RUY1119" s="21"/>
      <c r="RUZ1119" s="21"/>
      <c r="RVA1119" s="21"/>
      <c r="RVB1119" s="21"/>
      <c r="RVC1119" s="21"/>
      <c r="RVD1119" s="21"/>
      <c r="RVE1119" s="21"/>
      <c r="RVF1119" s="21"/>
      <c r="RVG1119" s="21"/>
      <c r="RVH1119" s="21"/>
      <c r="RVI1119" s="21"/>
      <c r="RVJ1119" s="21"/>
      <c r="RVK1119" s="21"/>
      <c r="RVL1119" s="21"/>
      <c r="RVM1119" s="21"/>
      <c r="RVN1119" s="21"/>
      <c r="RVO1119" s="21"/>
      <c r="RVP1119" s="21"/>
      <c r="RVQ1119" s="21"/>
      <c r="RVR1119" s="21"/>
      <c r="RVS1119" s="21"/>
      <c r="RVT1119" s="21"/>
      <c r="RVU1119" s="21"/>
      <c r="RVV1119" s="21"/>
      <c r="RVW1119" s="21"/>
      <c r="RVX1119" s="21"/>
      <c r="RVY1119" s="21"/>
      <c r="RVZ1119" s="21"/>
      <c r="RWA1119" s="21"/>
      <c r="RWB1119" s="21"/>
      <c r="RWC1119" s="21"/>
      <c r="RWD1119" s="21"/>
      <c r="RWE1119" s="21"/>
      <c r="RWF1119" s="21"/>
      <c r="RWG1119" s="21"/>
      <c r="RWH1119" s="21"/>
      <c r="RWI1119" s="21"/>
      <c r="RWJ1119" s="21"/>
      <c r="RWK1119" s="21"/>
      <c r="RWL1119" s="21"/>
      <c r="RWM1119" s="21"/>
      <c r="RWN1119" s="21"/>
      <c r="RWO1119" s="21"/>
      <c r="RWP1119" s="21"/>
      <c r="RWQ1119" s="21"/>
      <c r="RWR1119" s="21"/>
      <c r="RWS1119" s="21"/>
      <c r="RWT1119" s="21"/>
      <c r="RWU1119" s="21"/>
      <c r="RWV1119" s="21"/>
      <c r="RWW1119" s="21"/>
      <c r="RWX1119" s="21"/>
      <c r="RWY1119" s="21"/>
      <c r="RWZ1119" s="21"/>
      <c r="RXA1119" s="21"/>
      <c r="RXB1119" s="21"/>
      <c r="RXC1119" s="21"/>
      <c r="RXD1119" s="21"/>
      <c r="RXE1119" s="21"/>
      <c r="RXF1119" s="21"/>
      <c r="RXG1119" s="21"/>
      <c r="RXH1119" s="21"/>
      <c r="RXI1119" s="21"/>
      <c r="RXJ1119" s="21"/>
      <c r="RXK1119" s="21"/>
      <c r="RXL1119" s="21"/>
      <c r="RXM1119" s="21"/>
      <c r="RXN1119" s="21"/>
      <c r="RXO1119" s="21"/>
      <c r="RXP1119" s="21"/>
      <c r="RXQ1119" s="21"/>
      <c r="RXR1119" s="21"/>
      <c r="RXS1119" s="21"/>
      <c r="RXT1119" s="21"/>
      <c r="RXU1119" s="21"/>
      <c r="RXV1119" s="21"/>
      <c r="RXW1119" s="21"/>
      <c r="RXX1119" s="21"/>
      <c r="RXY1119" s="21"/>
      <c r="RXZ1119" s="21"/>
      <c r="RYA1119" s="21"/>
      <c r="RYB1119" s="21"/>
      <c r="RYC1119" s="21"/>
      <c r="RYD1119" s="21"/>
      <c r="RYE1119" s="21"/>
      <c r="RYF1119" s="21"/>
      <c r="RYG1119" s="21"/>
      <c r="RYH1119" s="21"/>
      <c r="RYI1119" s="21"/>
      <c r="RYJ1119" s="21"/>
      <c r="RYK1119" s="21"/>
      <c r="RYL1119" s="21"/>
      <c r="RYM1119" s="21"/>
      <c r="RYN1119" s="21"/>
      <c r="RYO1119" s="21"/>
      <c r="RYP1119" s="21"/>
      <c r="RYQ1119" s="21"/>
      <c r="RYR1119" s="21"/>
      <c r="RYS1119" s="21"/>
      <c r="RYT1119" s="21"/>
      <c r="RYU1119" s="21"/>
      <c r="RYV1119" s="21"/>
      <c r="RYW1119" s="21"/>
      <c r="RYX1119" s="21"/>
      <c r="RYY1119" s="21"/>
      <c r="RYZ1119" s="21"/>
      <c r="RZA1119" s="21"/>
      <c r="RZB1119" s="21"/>
      <c r="RZC1119" s="21"/>
      <c r="RZD1119" s="21"/>
      <c r="RZE1119" s="21"/>
      <c r="RZF1119" s="21"/>
      <c r="RZG1119" s="21"/>
      <c r="RZH1119" s="21"/>
      <c r="RZI1119" s="21"/>
      <c r="RZJ1119" s="21"/>
      <c r="RZK1119" s="21"/>
      <c r="RZL1119" s="21"/>
      <c r="RZM1119" s="21"/>
      <c r="RZN1119" s="21"/>
      <c r="RZO1119" s="21"/>
      <c r="RZP1119" s="21"/>
      <c r="RZQ1119" s="21"/>
      <c r="RZR1119" s="21"/>
      <c r="RZS1119" s="21"/>
      <c r="RZT1119" s="21"/>
      <c r="RZU1119" s="21"/>
      <c r="RZV1119" s="21"/>
      <c r="RZW1119" s="21"/>
      <c r="RZX1119" s="21"/>
      <c r="RZY1119" s="21"/>
      <c r="RZZ1119" s="21"/>
      <c r="SAA1119" s="21"/>
      <c r="SAB1119" s="21"/>
      <c r="SAC1119" s="21"/>
      <c r="SAD1119" s="21"/>
      <c r="SAE1119" s="21"/>
      <c r="SAF1119" s="21"/>
      <c r="SAG1119" s="21"/>
      <c r="SAH1119" s="21"/>
      <c r="SAI1119" s="21"/>
      <c r="SAJ1119" s="21"/>
      <c r="SAK1119" s="21"/>
      <c r="SAL1119" s="21"/>
      <c r="SAM1119" s="21"/>
      <c r="SAN1119" s="21"/>
      <c r="SAO1119" s="21"/>
      <c r="SAP1119" s="21"/>
      <c r="SAQ1119" s="21"/>
      <c r="SAR1119" s="21"/>
      <c r="SAS1119" s="21"/>
      <c r="SAT1119" s="21"/>
      <c r="SAU1119" s="21"/>
      <c r="SAV1119" s="21"/>
      <c r="SAW1119" s="21"/>
      <c r="SAX1119" s="21"/>
      <c r="SAY1119" s="21"/>
      <c r="SAZ1119" s="21"/>
      <c r="SBA1119" s="21"/>
      <c r="SBB1119" s="21"/>
      <c r="SBC1119" s="21"/>
      <c r="SBD1119" s="21"/>
      <c r="SBE1119" s="21"/>
      <c r="SBF1119" s="21"/>
      <c r="SBG1119" s="21"/>
      <c r="SBH1119" s="21"/>
      <c r="SBI1119" s="21"/>
      <c r="SBJ1119" s="21"/>
      <c r="SBK1119" s="21"/>
      <c r="SBL1119" s="21"/>
      <c r="SBM1119" s="21"/>
      <c r="SBN1119" s="21"/>
      <c r="SBO1119" s="21"/>
      <c r="SBP1119" s="21"/>
      <c r="SBQ1119" s="21"/>
      <c r="SBR1119" s="21"/>
      <c r="SBS1119" s="21"/>
      <c r="SBT1119" s="21"/>
      <c r="SBU1119" s="21"/>
      <c r="SBV1119" s="21"/>
      <c r="SBW1119" s="21"/>
      <c r="SBX1119" s="21"/>
      <c r="SBY1119" s="21"/>
      <c r="SBZ1119" s="21"/>
      <c r="SCA1119" s="21"/>
      <c r="SCB1119" s="21"/>
      <c r="SCC1119" s="21"/>
      <c r="SCD1119" s="21"/>
      <c r="SCE1119" s="21"/>
      <c r="SCF1119" s="21"/>
      <c r="SCG1119" s="21"/>
      <c r="SCH1119" s="21"/>
      <c r="SCI1119" s="21"/>
      <c r="SCJ1119" s="21"/>
      <c r="SCK1119" s="21"/>
      <c r="SCL1119" s="21"/>
      <c r="SCM1119" s="21"/>
      <c r="SCN1119" s="21"/>
      <c r="SCO1119" s="21"/>
      <c r="SCP1119" s="21"/>
      <c r="SCQ1119" s="21"/>
      <c r="SCR1119" s="21"/>
      <c r="SCS1119" s="21"/>
      <c r="SCT1119" s="21"/>
      <c r="SCU1119" s="21"/>
      <c r="SCV1119" s="21"/>
      <c r="SCW1119" s="21"/>
      <c r="SCX1119" s="21"/>
      <c r="SCY1119" s="21"/>
      <c r="SCZ1119" s="21"/>
      <c r="SDA1119" s="21"/>
      <c r="SDB1119" s="21"/>
      <c r="SDC1119" s="21"/>
      <c r="SDD1119" s="21"/>
      <c r="SDE1119" s="21"/>
      <c r="SDF1119" s="21"/>
      <c r="SDG1119" s="21"/>
      <c r="SDH1119" s="21"/>
      <c r="SDI1119" s="21"/>
      <c r="SDJ1119" s="21"/>
      <c r="SDK1119" s="21"/>
      <c r="SDL1119" s="21"/>
      <c r="SDM1119" s="21"/>
      <c r="SDN1119" s="21"/>
      <c r="SDO1119" s="21"/>
      <c r="SDP1119" s="21"/>
      <c r="SDQ1119" s="21"/>
      <c r="SDR1119" s="21"/>
      <c r="SDS1119" s="21"/>
      <c r="SDT1119" s="21"/>
      <c r="SDU1119" s="21"/>
      <c r="SDV1119" s="21"/>
      <c r="SDW1119" s="21"/>
      <c r="SDX1119" s="21"/>
      <c r="SDY1119" s="21"/>
      <c r="SDZ1119" s="21"/>
      <c r="SEA1119" s="21"/>
      <c r="SEB1119" s="21"/>
      <c r="SEC1119" s="21"/>
      <c r="SED1119" s="21"/>
      <c r="SEE1119" s="21"/>
      <c r="SEF1119" s="21"/>
      <c r="SEG1119" s="21"/>
      <c r="SEH1119" s="21"/>
      <c r="SEI1119" s="21"/>
      <c r="SEJ1119" s="21"/>
      <c r="SEK1119" s="21"/>
      <c r="SEL1119" s="21"/>
      <c r="SEM1119" s="21"/>
      <c r="SEN1119" s="21"/>
      <c r="SEO1119" s="21"/>
      <c r="SEP1119" s="21"/>
      <c r="SEQ1119" s="21"/>
      <c r="SER1119" s="21"/>
      <c r="SES1119" s="21"/>
      <c r="SET1119" s="21"/>
      <c r="SEU1119" s="21"/>
      <c r="SEV1119" s="21"/>
      <c r="SEW1119" s="21"/>
      <c r="SEX1119" s="21"/>
      <c r="SEY1119" s="21"/>
      <c r="SEZ1119" s="21"/>
      <c r="SFA1119" s="21"/>
      <c r="SFB1119" s="21"/>
      <c r="SFC1119" s="21"/>
      <c r="SFD1119" s="21"/>
      <c r="SFE1119" s="21"/>
      <c r="SFF1119" s="21"/>
      <c r="SFG1119" s="21"/>
      <c r="SFH1119" s="21"/>
      <c r="SFI1119" s="21"/>
      <c r="SFJ1119" s="21"/>
      <c r="SFK1119" s="21"/>
      <c r="SFL1119" s="21"/>
      <c r="SFM1119" s="21"/>
      <c r="SFN1119" s="21"/>
      <c r="SFO1119" s="21"/>
      <c r="SFP1119" s="21"/>
      <c r="SFQ1119" s="21"/>
      <c r="SFR1119" s="21"/>
      <c r="SFS1119" s="21"/>
      <c r="SFT1119" s="21"/>
      <c r="SFU1119" s="21"/>
      <c r="SFV1119" s="21"/>
      <c r="SFW1119" s="21"/>
      <c r="SFX1119" s="21"/>
      <c r="SFY1119" s="21"/>
      <c r="SFZ1119" s="21"/>
      <c r="SGA1119" s="21"/>
      <c r="SGB1119" s="21"/>
      <c r="SGC1119" s="21"/>
      <c r="SGD1119" s="21"/>
      <c r="SGE1119" s="21"/>
      <c r="SGF1119" s="21"/>
      <c r="SGG1119" s="21"/>
      <c r="SGH1119" s="21"/>
      <c r="SGI1119" s="21"/>
      <c r="SGJ1119" s="21"/>
      <c r="SGK1119" s="21"/>
      <c r="SGL1119" s="21"/>
      <c r="SGM1119" s="21"/>
      <c r="SGN1119" s="21"/>
      <c r="SGO1119" s="21"/>
      <c r="SGP1119" s="21"/>
      <c r="SGQ1119" s="21"/>
      <c r="SGR1119" s="21"/>
      <c r="SGS1119" s="21"/>
      <c r="SGT1119" s="21"/>
      <c r="SGU1119" s="21"/>
      <c r="SGV1119" s="21"/>
      <c r="SGW1119" s="21"/>
      <c r="SGX1119" s="21"/>
      <c r="SGY1119" s="21"/>
      <c r="SGZ1119" s="21"/>
      <c r="SHA1119" s="21"/>
      <c r="SHB1119" s="21"/>
      <c r="SHC1119" s="21"/>
      <c r="SHD1119" s="21"/>
      <c r="SHE1119" s="21"/>
      <c r="SHF1119" s="21"/>
      <c r="SHG1119" s="21"/>
      <c r="SHH1119" s="21"/>
      <c r="SHI1119" s="21"/>
      <c r="SHJ1119" s="21"/>
      <c r="SHK1119" s="21"/>
      <c r="SHL1119" s="21"/>
      <c r="SHM1119" s="21"/>
      <c r="SHN1119" s="21"/>
      <c r="SHO1119" s="21"/>
      <c r="SHP1119" s="21"/>
      <c r="SHQ1119" s="21"/>
      <c r="SHR1119" s="21"/>
      <c r="SHS1119" s="21"/>
      <c r="SHT1119" s="21"/>
      <c r="SHU1119" s="21"/>
      <c r="SHV1119" s="21"/>
      <c r="SHW1119" s="21"/>
      <c r="SHX1119" s="21"/>
      <c r="SHY1119" s="21"/>
      <c r="SHZ1119" s="21"/>
      <c r="SIA1119" s="21"/>
      <c r="SIB1119" s="21"/>
      <c r="SIC1119" s="21"/>
      <c r="SID1119" s="21"/>
      <c r="SIE1119" s="21"/>
      <c r="SIF1119" s="21"/>
      <c r="SIG1119" s="21"/>
      <c r="SIH1119" s="21"/>
      <c r="SII1119" s="21"/>
      <c r="SIJ1119" s="21"/>
      <c r="SIK1119" s="21"/>
      <c r="SIL1119" s="21"/>
      <c r="SIM1119" s="21"/>
      <c r="SIN1119" s="21"/>
      <c r="SIO1119" s="21"/>
      <c r="SIP1119" s="21"/>
      <c r="SIQ1119" s="21"/>
      <c r="SIR1119" s="21"/>
      <c r="SIS1119" s="21"/>
      <c r="SIT1119" s="21"/>
      <c r="SIU1119" s="21"/>
      <c r="SIV1119" s="21"/>
      <c r="SIW1119" s="21"/>
      <c r="SIX1119" s="21"/>
      <c r="SIY1119" s="21"/>
      <c r="SIZ1119" s="21"/>
      <c r="SJA1119" s="21"/>
      <c r="SJB1119" s="21"/>
      <c r="SJC1119" s="21"/>
      <c r="SJD1119" s="21"/>
      <c r="SJE1119" s="21"/>
      <c r="SJF1119" s="21"/>
      <c r="SJG1119" s="21"/>
      <c r="SJH1119" s="21"/>
      <c r="SJI1119" s="21"/>
      <c r="SJJ1119" s="21"/>
      <c r="SJK1119" s="21"/>
      <c r="SJL1119" s="21"/>
      <c r="SJM1119" s="21"/>
      <c r="SJN1119" s="21"/>
      <c r="SJO1119" s="21"/>
      <c r="SJP1119" s="21"/>
      <c r="SJQ1119" s="21"/>
      <c r="SJR1119" s="21"/>
      <c r="SJS1119" s="21"/>
      <c r="SJT1119" s="21"/>
      <c r="SJU1119" s="21"/>
      <c r="SJV1119" s="21"/>
      <c r="SJW1119" s="21"/>
      <c r="SJX1119" s="21"/>
      <c r="SJY1119" s="21"/>
      <c r="SJZ1119" s="21"/>
      <c r="SKA1119" s="21"/>
      <c r="SKB1119" s="21"/>
      <c r="SKC1119" s="21"/>
      <c r="SKD1119" s="21"/>
      <c r="SKE1119" s="21"/>
      <c r="SKF1119" s="21"/>
      <c r="SKG1119" s="21"/>
      <c r="SKH1119" s="21"/>
      <c r="SKI1119" s="21"/>
      <c r="SKJ1119" s="21"/>
      <c r="SKK1119" s="21"/>
      <c r="SKL1119" s="21"/>
      <c r="SKM1119" s="21"/>
      <c r="SKN1119" s="21"/>
      <c r="SKO1119" s="21"/>
      <c r="SKP1119" s="21"/>
      <c r="SKQ1119" s="21"/>
      <c r="SKR1119" s="21"/>
      <c r="SKS1119" s="21"/>
      <c r="SKT1119" s="21"/>
      <c r="SKU1119" s="21"/>
      <c r="SKV1119" s="21"/>
      <c r="SKW1119" s="21"/>
      <c r="SKX1119" s="21"/>
      <c r="SKY1119" s="21"/>
      <c r="SKZ1119" s="21"/>
      <c r="SLA1119" s="21"/>
      <c r="SLB1119" s="21"/>
      <c r="SLC1119" s="21"/>
      <c r="SLD1119" s="21"/>
      <c r="SLE1119" s="21"/>
      <c r="SLF1119" s="21"/>
      <c r="SLG1119" s="21"/>
      <c r="SLH1119" s="21"/>
      <c r="SLI1119" s="21"/>
      <c r="SLJ1119" s="21"/>
      <c r="SLK1119" s="21"/>
      <c r="SLL1119" s="21"/>
      <c r="SLM1119" s="21"/>
      <c r="SLN1119" s="21"/>
      <c r="SLO1119" s="21"/>
      <c r="SLP1119" s="21"/>
      <c r="SLQ1119" s="21"/>
      <c r="SLR1119" s="21"/>
      <c r="SLS1119" s="21"/>
      <c r="SLT1119" s="21"/>
      <c r="SLU1119" s="21"/>
      <c r="SLV1119" s="21"/>
      <c r="SLW1119" s="21"/>
      <c r="SLX1119" s="21"/>
      <c r="SLY1119" s="21"/>
      <c r="SLZ1119" s="21"/>
      <c r="SMA1119" s="21"/>
      <c r="SMB1119" s="21"/>
      <c r="SMC1119" s="21"/>
      <c r="SMD1119" s="21"/>
      <c r="SME1119" s="21"/>
      <c r="SMF1119" s="21"/>
      <c r="SMG1119" s="21"/>
      <c r="SMH1119" s="21"/>
      <c r="SMI1119" s="21"/>
      <c r="SMJ1119" s="21"/>
      <c r="SMK1119" s="21"/>
      <c r="SML1119" s="21"/>
      <c r="SMM1119" s="21"/>
      <c r="SMN1119" s="21"/>
      <c r="SMO1119" s="21"/>
      <c r="SMP1119" s="21"/>
      <c r="SMQ1119" s="21"/>
      <c r="SMR1119" s="21"/>
      <c r="SMS1119" s="21"/>
      <c r="SMT1119" s="21"/>
      <c r="SMU1119" s="21"/>
      <c r="SMV1119" s="21"/>
      <c r="SMW1119" s="21"/>
      <c r="SMX1119" s="21"/>
      <c r="SMY1119" s="21"/>
      <c r="SMZ1119" s="21"/>
      <c r="SNA1119" s="21"/>
      <c r="SNB1119" s="21"/>
      <c r="SNC1119" s="21"/>
      <c r="SND1119" s="21"/>
      <c r="SNE1119" s="21"/>
      <c r="SNF1119" s="21"/>
      <c r="SNG1119" s="21"/>
      <c r="SNH1119" s="21"/>
      <c r="SNI1119" s="21"/>
      <c r="SNJ1119" s="21"/>
      <c r="SNK1119" s="21"/>
      <c r="SNL1119" s="21"/>
      <c r="SNM1119" s="21"/>
      <c r="SNN1119" s="21"/>
      <c r="SNO1119" s="21"/>
      <c r="SNP1119" s="21"/>
      <c r="SNQ1119" s="21"/>
      <c r="SNR1119" s="21"/>
      <c r="SNS1119" s="21"/>
      <c r="SNT1119" s="21"/>
      <c r="SNU1119" s="21"/>
      <c r="SNV1119" s="21"/>
      <c r="SNW1119" s="21"/>
      <c r="SNX1119" s="21"/>
      <c r="SNY1119" s="21"/>
      <c r="SNZ1119" s="21"/>
      <c r="SOA1119" s="21"/>
      <c r="SOB1119" s="21"/>
      <c r="SOC1119" s="21"/>
      <c r="SOD1119" s="21"/>
      <c r="SOE1119" s="21"/>
      <c r="SOF1119" s="21"/>
      <c r="SOG1119" s="21"/>
      <c r="SOH1119" s="21"/>
      <c r="SOI1119" s="21"/>
      <c r="SOJ1119" s="21"/>
      <c r="SOK1119" s="21"/>
      <c r="SOL1119" s="21"/>
      <c r="SOM1119" s="21"/>
      <c r="SON1119" s="21"/>
      <c r="SOO1119" s="21"/>
      <c r="SOP1119" s="21"/>
      <c r="SOQ1119" s="21"/>
      <c r="SOR1119" s="21"/>
      <c r="SOS1119" s="21"/>
      <c r="SOT1119" s="21"/>
      <c r="SOU1119" s="21"/>
      <c r="SOV1119" s="21"/>
      <c r="SOW1119" s="21"/>
      <c r="SOX1119" s="21"/>
      <c r="SOY1119" s="21"/>
      <c r="SOZ1119" s="21"/>
      <c r="SPA1119" s="21"/>
      <c r="SPB1119" s="21"/>
      <c r="SPC1119" s="21"/>
      <c r="SPD1119" s="21"/>
      <c r="SPE1119" s="21"/>
      <c r="SPF1119" s="21"/>
      <c r="SPG1119" s="21"/>
      <c r="SPH1119" s="21"/>
      <c r="SPI1119" s="21"/>
      <c r="SPJ1119" s="21"/>
      <c r="SPK1119" s="21"/>
      <c r="SPL1119" s="21"/>
      <c r="SPM1119" s="21"/>
      <c r="SPN1119" s="21"/>
      <c r="SPO1119" s="21"/>
      <c r="SPP1119" s="21"/>
      <c r="SPQ1119" s="21"/>
      <c r="SPR1119" s="21"/>
      <c r="SPS1119" s="21"/>
      <c r="SPT1119" s="21"/>
      <c r="SPU1119" s="21"/>
      <c r="SPV1119" s="21"/>
      <c r="SPW1119" s="21"/>
      <c r="SPX1119" s="21"/>
      <c r="SPY1119" s="21"/>
      <c r="SPZ1119" s="21"/>
      <c r="SQA1119" s="21"/>
      <c r="SQB1119" s="21"/>
      <c r="SQC1119" s="21"/>
      <c r="SQD1119" s="21"/>
      <c r="SQE1119" s="21"/>
      <c r="SQF1119" s="21"/>
      <c r="SQG1119" s="21"/>
      <c r="SQH1119" s="21"/>
      <c r="SQI1119" s="21"/>
      <c r="SQJ1119" s="21"/>
      <c r="SQK1119" s="21"/>
      <c r="SQL1119" s="21"/>
      <c r="SQM1119" s="21"/>
      <c r="SQN1119" s="21"/>
      <c r="SQO1119" s="21"/>
      <c r="SQP1119" s="21"/>
      <c r="SQQ1119" s="21"/>
      <c r="SQR1119" s="21"/>
      <c r="SQS1119" s="21"/>
      <c r="SQT1119" s="21"/>
      <c r="SQU1119" s="21"/>
      <c r="SQV1119" s="21"/>
      <c r="SQW1119" s="21"/>
      <c r="SQX1119" s="21"/>
      <c r="SQY1119" s="21"/>
      <c r="SQZ1119" s="21"/>
      <c r="SRA1119" s="21"/>
      <c r="SRB1119" s="21"/>
      <c r="SRC1119" s="21"/>
      <c r="SRD1119" s="21"/>
      <c r="SRE1119" s="21"/>
      <c r="SRF1119" s="21"/>
      <c r="SRG1119" s="21"/>
      <c r="SRH1119" s="21"/>
      <c r="SRI1119" s="21"/>
      <c r="SRJ1119" s="21"/>
      <c r="SRK1119" s="21"/>
      <c r="SRL1119" s="21"/>
      <c r="SRM1119" s="21"/>
      <c r="SRN1119" s="21"/>
      <c r="SRO1119" s="21"/>
      <c r="SRP1119" s="21"/>
      <c r="SRQ1119" s="21"/>
      <c r="SRR1119" s="21"/>
      <c r="SRS1119" s="21"/>
      <c r="SRT1119" s="21"/>
      <c r="SRU1119" s="21"/>
      <c r="SRV1119" s="21"/>
      <c r="SRW1119" s="21"/>
      <c r="SRX1119" s="21"/>
      <c r="SRY1119" s="21"/>
      <c r="SRZ1119" s="21"/>
      <c r="SSA1119" s="21"/>
      <c r="SSB1119" s="21"/>
      <c r="SSC1119" s="21"/>
      <c r="SSD1119" s="21"/>
      <c r="SSE1119" s="21"/>
      <c r="SSF1119" s="21"/>
      <c r="SSG1119" s="21"/>
      <c r="SSH1119" s="21"/>
      <c r="SSI1119" s="21"/>
      <c r="SSJ1119" s="21"/>
      <c r="SSK1119" s="21"/>
      <c r="SSL1119" s="21"/>
      <c r="SSM1119" s="21"/>
      <c r="SSN1119" s="21"/>
      <c r="SSO1119" s="21"/>
      <c r="SSP1119" s="21"/>
      <c r="SSQ1119" s="21"/>
      <c r="SSR1119" s="21"/>
      <c r="SSS1119" s="21"/>
      <c r="SST1119" s="21"/>
      <c r="SSU1119" s="21"/>
      <c r="SSV1119" s="21"/>
      <c r="SSW1119" s="21"/>
      <c r="SSX1119" s="21"/>
      <c r="SSY1119" s="21"/>
      <c r="SSZ1119" s="21"/>
      <c r="STA1119" s="21"/>
      <c r="STB1119" s="21"/>
      <c r="STC1119" s="21"/>
      <c r="STD1119" s="21"/>
      <c r="STE1119" s="21"/>
      <c r="STF1119" s="21"/>
      <c r="STG1119" s="21"/>
      <c r="STH1119" s="21"/>
      <c r="STI1119" s="21"/>
      <c r="STJ1119" s="21"/>
      <c r="STK1119" s="21"/>
      <c r="STL1119" s="21"/>
      <c r="STM1119" s="21"/>
      <c r="STN1119" s="21"/>
      <c r="STO1119" s="21"/>
      <c r="STP1119" s="21"/>
      <c r="STQ1119" s="21"/>
      <c r="STR1119" s="21"/>
      <c r="STS1119" s="21"/>
      <c r="STT1119" s="21"/>
      <c r="STU1119" s="21"/>
      <c r="STV1119" s="21"/>
      <c r="STW1119" s="21"/>
      <c r="STX1119" s="21"/>
      <c r="STY1119" s="21"/>
      <c r="STZ1119" s="21"/>
      <c r="SUA1119" s="21"/>
      <c r="SUB1119" s="21"/>
      <c r="SUC1119" s="21"/>
      <c r="SUD1119" s="21"/>
      <c r="SUE1119" s="21"/>
      <c r="SUF1119" s="21"/>
      <c r="SUG1119" s="21"/>
      <c r="SUH1119" s="21"/>
      <c r="SUI1119" s="21"/>
      <c r="SUJ1119" s="21"/>
      <c r="SUK1119" s="21"/>
      <c r="SUL1119" s="21"/>
      <c r="SUM1119" s="21"/>
      <c r="SUN1119" s="21"/>
      <c r="SUO1119" s="21"/>
      <c r="SUP1119" s="21"/>
      <c r="SUQ1119" s="21"/>
      <c r="SUR1119" s="21"/>
      <c r="SUS1119" s="21"/>
      <c r="SUT1119" s="21"/>
      <c r="SUU1119" s="21"/>
      <c r="SUV1119" s="21"/>
      <c r="SUW1119" s="21"/>
      <c r="SUX1119" s="21"/>
      <c r="SUY1119" s="21"/>
      <c r="SUZ1119" s="21"/>
      <c r="SVA1119" s="21"/>
      <c r="SVB1119" s="21"/>
      <c r="SVC1119" s="21"/>
      <c r="SVD1119" s="21"/>
      <c r="SVE1119" s="21"/>
      <c r="SVF1119" s="21"/>
      <c r="SVG1119" s="21"/>
      <c r="SVH1119" s="21"/>
      <c r="SVI1119" s="21"/>
      <c r="SVJ1119" s="21"/>
      <c r="SVK1119" s="21"/>
      <c r="SVL1119" s="21"/>
      <c r="SVM1119" s="21"/>
      <c r="SVN1119" s="21"/>
      <c r="SVO1119" s="21"/>
      <c r="SVP1119" s="21"/>
      <c r="SVQ1119" s="21"/>
      <c r="SVR1119" s="21"/>
      <c r="SVS1119" s="21"/>
      <c r="SVT1119" s="21"/>
      <c r="SVU1119" s="21"/>
      <c r="SVV1119" s="21"/>
      <c r="SVW1119" s="21"/>
      <c r="SVX1119" s="21"/>
      <c r="SVY1119" s="21"/>
      <c r="SVZ1119" s="21"/>
      <c r="SWA1119" s="21"/>
      <c r="SWB1119" s="21"/>
      <c r="SWC1119" s="21"/>
      <c r="SWD1119" s="21"/>
      <c r="SWE1119" s="21"/>
      <c r="SWF1119" s="21"/>
      <c r="SWG1119" s="21"/>
      <c r="SWH1119" s="21"/>
      <c r="SWI1119" s="21"/>
      <c r="SWJ1119" s="21"/>
      <c r="SWK1119" s="21"/>
      <c r="SWL1119" s="21"/>
      <c r="SWM1119" s="21"/>
      <c r="SWN1119" s="21"/>
      <c r="SWO1119" s="21"/>
      <c r="SWP1119" s="21"/>
      <c r="SWQ1119" s="21"/>
      <c r="SWR1119" s="21"/>
      <c r="SWS1119" s="21"/>
      <c r="SWT1119" s="21"/>
      <c r="SWU1119" s="21"/>
      <c r="SWV1119" s="21"/>
      <c r="SWW1119" s="21"/>
      <c r="SWX1119" s="21"/>
      <c r="SWY1119" s="21"/>
      <c r="SWZ1119" s="21"/>
      <c r="SXA1119" s="21"/>
      <c r="SXB1119" s="21"/>
      <c r="SXC1119" s="21"/>
      <c r="SXD1119" s="21"/>
      <c r="SXE1119" s="21"/>
      <c r="SXF1119" s="21"/>
      <c r="SXG1119" s="21"/>
      <c r="SXH1119" s="21"/>
      <c r="SXI1119" s="21"/>
      <c r="SXJ1119" s="21"/>
      <c r="SXK1119" s="21"/>
      <c r="SXL1119" s="21"/>
      <c r="SXM1119" s="21"/>
      <c r="SXN1119" s="21"/>
      <c r="SXO1119" s="21"/>
      <c r="SXP1119" s="21"/>
      <c r="SXQ1119" s="21"/>
      <c r="SXR1119" s="21"/>
      <c r="SXS1119" s="21"/>
      <c r="SXT1119" s="21"/>
      <c r="SXU1119" s="21"/>
      <c r="SXV1119" s="21"/>
      <c r="SXW1119" s="21"/>
      <c r="SXX1119" s="21"/>
      <c r="SXY1119" s="21"/>
      <c r="SXZ1119" s="21"/>
      <c r="SYA1119" s="21"/>
      <c r="SYB1119" s="21"/>
      <c r="SYC1119" s="21"/>
      <c r="SYD1119" s="21"/>
      <c r="SYE1119" s="21"/>
      <c r="SYF1119" s="21"/>
      <c r="SYG1119" s="21"/>
      <c r="SYH1119" s="21"/>
      <c r="SYI1119" s="21"/>
      <c r="SYJ1119" s="21"/>
      <c r="SYK1119" s="21"/>
      <c r="SYL1119" s="21"/>
      <c r="SYM1119" s="21"/>
      <c r="SYN1119" s="21"/>
      <c r="SYO1119" s="21"/>
      <c r="SYP1119" s="21"/>
      <c r="SYQ1119" s="21"/>
      <c r="SYR1119" s="21"/>
      <c r="SYS1119" s="21"/>
      <c r="SYT1119" s="21"/>
      <c r="SYU1119" s="21"/>
      <c r="SYV1119" s="21"/>
      <c r="SYW1119" s="21"/>
      <c r="SYX1119" s="21"/>
      <c r="SYY1119" s="21"/>
      <c r="SYZ1119" s="21"/>
      <c r="SZA1119" s="21"/>
      <c r="SZB1119" s="21"/>
      <c r="SZC1119" s="21"/>
      <c r="SZD1119" s="21"/>
      <c r="SZE1119" s="21"/>
      <c r="SZF1119" s="21"/>
      <c r="SZG1119" s="21"/>
      <c r="SZH1119" s="21"/>
      <c r="SZI1119" s="21"/>
      <c r="SZJ1119" s="21"/>
      <c r="SZK1119" s="21"/>
      <c r="SZL1119" s="21"/>
      <c r="SZM1119" s="21"/>
      <c r="SZN1119" s="21"/>
      <c r="SZO1119" s="21"/>
      <c r="SZP1119" s="21"/>
      <c r="SZQ1119" s="21"/>
      <c r="SZR1119" s="21"/>
      <c r="SZS1119" s="21"/>
      <c r="SZT1119" s="21"/>
      <c r="SZU1119" s="21"/>
      <c r="SZV1119" s="21"/>
      <c r="SZW1119" s="21"/>
      <c r="SZX1119" s="21"/>
      <c r="SZY1119" s="21"/>
      <c r="SZZ1119" s="21"/>
      <c r="TAA1119" s="21"/>
      <c r="TAB1119" s="21"/>
      <c r="TAC1119" s="21"/>
      <c r="TAD1119" s="21"/>
      <c r="TAE1119" s="21"/>
      <c r="TAF1119" s="21"/>
      <c r="TAG1119" s="21"/>
      <c r="TAH1119" s="21"/>
      <c r="TAI1119" s="21"/>
      <c r="TAJ1119" s="21"/>
      <c r="TAK1119" s="21"/>
      <c r="TAL1119" s="21"/>
      <c r="TAM1119" s="21"/>
      <c r="TAN1119" s="21"/>
      <c r="TAO1119" s="21"/>
      <c r="TAP1119" s="21"/>
      <c r="TAQ1119" s="21"/>
      <c r="TAR1119" s="21"/>
      <c r="TAS1119" s="21"/>
      <c r="TAT1119" s="21"/>
      <c r="TAU1119" s="21"/>
      <c r="TAV1119" s="21"/>
      <c r="TAW1119" s="21"/>
      <c r="TAX1119" s="21"/>
      <c r="TAY1119" s="21"/>
      <c r="TAZ1119" s="21"/>
      <c r="TBA1119" s="21"/>
      <c r="TBB1119" s="21"/>
      <c r="TBC1119" s="21"/>
      <c r="TBD1119" s="21"/>
      <c r="TBE1119" s="21"/>
      <c r="TBF1119" s="21"/>
      <c r="TBG1119" s="21"/>
      <c r="TBH1119" s="21"/>
      <c r="TBI1119" s="21"/>
      <c r="TBJ1119" s="21"/>
      <c r="TBK1119" s="21"/>
      <c r="TBL1119" s="21"/>
      <c r="TBM1119" s="21"/>
      <c r="TBN1119" s="21"/>
      <c r="TBO1119" s="21"/>
      <c r="TBP1119" s="21"/>
      <c r="TBQ1119" s="21"/>
      <c r="TBR1119" s="21"/>
      <c r="TBS1119" s="21"/>
      <c r="TBT1119" s="21"/>
      <c r="TBU1119" s="21"/>
      <c r="TBV1119" s="21"/>
      <c r="TBW1119" s="21"/>
      <c r="TBX1119" s="21"/>
      <c r="TBY1119" s="21"/>
      <c r="TBZ1119" s="21"/>
      <c r="TCA1119" s="21"/>
      <c r="TCB1119" s="21"/>
      <c r="TCC1119" s="21"/>
      <c r="TCD1119" s="21"/>
      <c r="TCE1119" s="21"/>
      <c r="TCF1119" s="21"/>
      <c r="TCG1119" s="21"/>
      <c r="TCH1119" s="21"/>
      <c r="TCI1119" s="21"/>
      <c r="TCJ1119" s="21"/>
      <c r="TCK1119" s="21"/>
      <c r="TCL1119" s="21"/>
      <c r="TCM1119" s="21"/>
      <c r="TCN1119" s="21"/>
      <c r="TCO1119" s="21"/>
      <c r="TCP1119" s="21"/>
      <c r="TCQ1119" s="21"/>
      <c r="TCR1119" s="21"/>
      <c r="TCS1119" s="21"/>
      <c r="TCT1119" s="21"/>
      <c r="TCU1119" s="21"/>
      <c r="TCV1119" s="21"/>
      <c r="TCW1119" s="21"/>
      <c r="TCX1119" s="21"/>
      <c r="TCY1119" s="21"/>
      <c r="TCZ1119" s="21"/>
      <c r="TDA1119" s="21"/>
      <c r="TDB1119" s="21"/>
      <c r="TDC1119" s="21"/>
      <c r="TDD1119" s="21"/>
      <c r="TDE1119" s="21"/>
      <c r="TDF1119" s="21"/>
      <c r="TDG1119" s="21"/>
      <c r="TDH1119" s="21"/>
      <c r="TDI1119" s="21"/>
      <c r="TDJ1119" s="21"/>
      <c r="TDK1119" s="21"/>
      <c r="TDL1119" s="21"/>
      <c r="TDM1119" s="21"/>
      <c r="TDN1119" s="21"/>
      <c r="TDO1119" s="21"/>
      <c r="TDP1119" s="21"/>
      <c r="TDQ1119" s="21"/>
      <c r="TDR1119" s="21"/>
      <c r="TDS1119" s="21"/>
      <c r="TDT1119" s="21"/>
      <c r="TDU1119" s="21"/>
      <c r="TDV1119" s="21"/>
      <c r="TDW1119" s="21"/>
      <c r="TDX1119" s="21"/>
      <c r="TDY1119" s="21"/>
      <c r="TDZ1119" s="21"/>
      <c r="TEA1119" s="21"/>
      <c r="TEB1119" s="21"/>
      <c r="TEC1119" s="21"/>
      <c r="TED1119" s="21"/>
      <c r="TEE1119" s="21"/>
      <c r="TEF1119" s="21"/>
      <c r="TEG1119" s="21"/>
      <c r="TEH1119" s="21"/>
      <c r="TEI1119" s="21"/>
      <c r="TEJ1119" s="21"/>
      <c r="TEK1119" s="21"/>
      <c r="TEL1119" s="21"/>
      <c r="TEM1119" s="21"/>
      <c r="TEN1119" s="21"/>
      <c r="TEO1119" s="21"/>
      <c r="TEP1119" s="21"/>
      <c r="TEQ1119" s="21"/>
      <c r="TER1119" s="21"/>
      <c r="TES1119" s="21"/>
      <c r="TET1119" s="21"/>
      <c r="TEU1119" s="21"/>
      <c r="TEV1119" s="21"/>
      <c r="TEW1119" s="21"/>
      <c r="TEX1119" s="21"/>
      <c r="TEY1119" s="21"/>
      <c r="TEZ1119" s="21"/>
      <c r="TFA1119" s="21"/>
      <c r="TFB1119" s="21"/>
      <c r="TFC1119" s="21"/>
      <c r="TFD1119" s="21"/>
      <c r="TFE1119" s="21"/>
      <c r="TFF1119" s="21"/>
      <c r="TFG1119" s="21"/>
      <c r="TFH1119" s="21"/>
      <c r="TFI1119" s="21"/>
      <c r="TFJ1119" s="21"/>
      <c r="TFK1119" s="21"/>
      <c r="TFL1119" s="21"/>
      <c r="TFM1119" s="21"/>
      <c r="TFN1119" s="21"/>
      <c r="TFO1119" s="21"/>
      <c r="TFP1119" s="21"/>
      <c r="TFQ1119" s="21"/>
      <c r="TFR1119" s="21"/>
      <c r="TFS1119" s="21"/>
      <c r="TFT1119" s="21"/>
      <c r="TFU1119" s="21"/>
      <c r="TFV1119" s="21"/>
      <c r="TFW1119" s="21"/>
      <c r="TFX1119" s="21"/>
      <c r="TFY1119" s="21"/>
      <c r="TFZ1119" s="21"/>
      <c r="TGA1119" s="21"/>
      <c r="TGB1119" s="21"/>
      <c r="TGC1119" s="21"/>
      <c r="TGD1119" s="21"/>
      <c r="TGE1119" s="21"/>
      <c r="TGF1119" s="21"/>
      <c r="TGG1119" s="21"/>
      <c r="TGH1119" s="21"/>
      <c r="TGI1119" s="21"/>
      <c r="TGJ1119" s="21"/>
      <c r="TGK1119" s="21"/>
      <c r="TGL1119" s="21"/>
      <c r="TGM1119" s="21"/>
      <c r="TGN1119" s="21"/>
      <c r="TGO1119" s="21"/>
      <c r="TGP1119" s="21"/>
      <c r="TGQ1119" s="21"/>
      <c r="TGR1119" s="21"/>
      <c r="TGS1119" s="21"/>
      <c r="TGT1119" s="21"/>
      <c r="TGU1119" s="21"/>
      <c r="TGV1119" s="21"/>
      <c r="TGW1119" s="21"/>
      <c r="TGX1119" s="21"/>
      <c r="TGY1119" s="21"/>
      <c r="TGZ1119" s="21"/>
      <c r="THA1119" s="21"/>
      <c r="THB1119" s="21"/>
      <c r="THC1119" s="21"/>
      <c r="THD1119" s="21"/>
      <c r="THE1119" s="21"/>
      <c r="THF1119" s="21"/>
      <c r="THG1119" s="21"/>
      <c r="THH1119" s="21"/>
      <c r="THI1119" s="21"/>
      <c r="THJ1119" s="21"/>
      <c r="THK1119" s="21"/>
      <c r="THL1119" s="21"/>
      <c r="THM1119" s="21"/>
      <c r="THN1119" s="21"/>
      <c r="THO1119" s="21"/>
      <c r="THP1119" s="21"/>
      <c r="THQ1119" s="21"/>
      <c r="THR1119" s="21"/>
      <c r="THS1119" s="21"/>
      <c r="THT1119" s="21"/>
      <c r="THU1119" s="21"/>
      <c r="THV1119" s="21"/>
      <c r="THW1119" s="21"/>
      <c r="THX1119" s="21"/>
      <c r="THY1119" s="21"/>
      <c r="THZ1119" s="21"/>
      <c r="TIA1119" s="21"/>
      <c r="TIB1119" s="21"/>
      <c r="TIC1119" s="21"/>
      <c r="TID1119" s="21"/>
      <c r="TIE1119" s="21"/>
      <c r="TIF1119" s="21"/>
      <c r="TIG1119" s="21"/>
      <c r="TIH1119" s="21"/>
      <c r="TII1119" s="21"/>
      <c r="TIJ1119" s="21"/>
      <c r="TIK1119" s="21"/>
      <c r="TIL1119" s="21"/>
      <c r="TIM1119" s="21"/>
      <c r="TIN1119" s="21"/>
      <c r="TIO1119" s="21"/>
      <c r="TIP1119" s="21"/>
      <c r="TIQ1119" s="21"/>
      <c r="TIR1119" s="21"/>
      <c r="TIS1119" s="21"/>
      <c r="TIT1119" s="21"/>
      <c r="TIU1119" s="21"/>
      <c r="TIV1119" s="21"/>
      <c r="TIW1119" s="21"/>
      <c r="TIX1119" s="21"/>
      <c r="TIY1119" s="21"/>
      <c r="TIZ1119" s="21"/>
      <c r="TJA1119" s="21"/>
      <c r="TJB1119" s="21"/>
      <c r="TJC1119" s="21"/>
      <c r="TJD1119" s="21"/>
      <c r="TJE1119" s="21"/>
      <c r="TJF1119" s="21"/>
      <c r="TJG1119" s="21"/>
      <c r="TJH1119" s="21"/>
      <c r="TJI1119" s="21"/>
      <c r="TJJ1119" s="21"/>
      <c r="TJK1119" s="21"/>
      <c r="TJL1119" s="21"/>
      <c r="TJM1119" s="21"/>
      <c r="TJN1119" s="21"/>
      <c r="TJO1119" s="21"/>
      <c r="TJP1119" s="21"/>
      <c r="TJQ1119" s="21"/>
      <c r="TJR1119" s="21"/>
      <c r="TJS1119" s="21"/>
      <c r="TJT1119" s="21"/>
      <c r="TJU1119" s="21"/>
      <c r="TJV1119" s="21"/>
      <c r="TJW1119" s="21"/>
      <c r="TJX1119" s="21"/>
      <c r="TJY1119" s="21"/>
      <c r="TJZ1119" s="21"/>
      <c r="TKA1119" s="21"/>
      <c r="TKB1119" s="21"/>
      <c r="TKC1119" s="21"/>
      <c r="TKD1119" s="21"/>
      <c r="TKE1119" s="21"/>
      <c r="TKF1119" s="21"/>
      <c r="TKG1119" s="21"/>
      <c r="TKH1119" s="21"/>
      <c r="TKI1119" s="21"/>
      <c r="TKJ1119" s="21"/>
      <c r="TKK1119" s="21"/>
      <c r="TKL1119" s="21"/>
      <c r="TKM1119" s="21"/>
      <c r="TKN1119" s="21"/>
      <c r="TKO1119" s="21"/>
      <c r="TKP1119" s="21"/>
      <c r="TKQ1119" s="21"/>
      <c r="TKR1119" s="21"/>
      <c r="TKS1119" s="21"/>
      <c r="TKT1119" s="21"/>
      <c r="TKU1119" s="21"/>
      <c r="TKV1119" s="21"/>
      <c r="TKW1119" s="21"/>
      <c r="TKX1119" s="21"/>
      <c r="TKY1119" s="21"/>
      <c r="TKZ1119" s="21"/>
      <c r="TLA1119" s="21"/>
      <c r="TLB1119" s="21"/>
      <c r="TLC1119" s="21"/>
      <c r="TLD1119" s="21"/>
      <c r="TLE1119" s="21"/>
      <c r="TLF1119" s="21"/>
      <c r="TLG1119" s="21"/>
      <c r="TLH1119" s="21"/>
      <c r="TLI1119" s="21"/>
      <c r="TLJ1119" s="21"/>
      <c r="TLK1119" s="21"/>
      <c r="TLL1119" s="21"/>
      <c r="TLM1119" s="21"/>
      <c r="TLN1119" s="21"/>
      <c r="TLO1119" s="21"/>
      <c r="TLP1119" s="21"/>
      <c r="TLQ1119" s="21"/>
      <c r="TLR1119" s="21"/>
      <c r="TLS1119" s="21"/>
      <c r="TLT1119" s="21"/>
      <c r="TLU1119" s="21"/>
      <c r="TLV1119" s="21"/>
      <c r="TLW1119" s="21"/>
      <c r="TLX1119" s="21"/>
      <c r="TLY1119" s="21"/>
      <c r="TLZ1119" s="21"/>
      <c r="TMA1119" s="21"/>
      <c r="TMB1119" s="21"/>
      <c r="TMC1119" s="21"/>
      <c r="TMD1119" s="21"/>
      <c r="TME1119" s="21"/>
      <c r="TMF1119" s="21"/>
      <c r="TMG1119" s="21"/>
      <c r="TMH1119" s="21"/>
      <c r="TMI1119" s="21"/>
      <c r="TMJ1119" s="21"/>
      <c r="TMK1119" s="21"/>
      <c r="TML1119" s="21"/>
      <c r="TMM1119" s="21"/>
      <c r="TMN1119" s="21"/>
      <c r="TMO1119" s="21"/>
      <c r="TMP1119" s="21"/>
      <c r="TMQ1119" s="21"/>
      <c r="TMR1119" s="21"/>
      <c r="TMS1119" s="21"/>
      <c r="TMT1119" s="21"/>
      <c r="TMU1119" s="21"/>
      <c r="TMV1119" s="21"/>
      <c r="TMW1119" s="21"/>
      <c r="TMX1119" s="21"/>
      <c r="TMY1119" s="21"/>
      <c r="TMZ1119" s="21"/>
      <c r="TNA1119" s="21"/>
      <c r="TNB1119" s="21"/>
      <c r="TNC1119" s="21"/>
      <c r="TND1119" s="21"/>
      <c r="TNE1119" s="21"/>
      <c r="TNF1119" s="21"/>
      <c r="TNG1119" s="21"/>
      <c r="TNH1119" s="21"/>
      <c r="TNI1119" s="21"/>
      <c r="TNJ1119" s="21"/>
      <c r="TNK1119" s="21"/>
      <c r="TNL1119" s="21"/>
      <c r="TNM1119" s="21"/>
      <c r="TNN1119" s="21"/>
      <c r="TNO1119" s="21"/>
      <c r="TNP1119" s="21"/>
      <c r="TNQ1119" s="21"/>
      <c r="TNR1119" s="21"/>
      <c r="TNS1119" s="21"/>
      <c r="TNT1119" s="21"/>
      <c r="TNU1119" s="21"/>
      <c r="TNV1119" s="21"/>
      <c r="TNW1119" s="21"/>
      <c r="TNX1119" s="21"/>
      <c r="TNY1119" s="21"/>
      <c r="TNZ1119" s="21"/>
      <c r="TOA1119" s="21"/>
      <c r="TOB1119" s="21"/>
      <c r="TOC1119" s="21"/>
      <c r="TOD1119" s="21"/>
      <c r="TOE1119" s="21"/>
      <c r="TOF1119" s="21"/>
      <c r="TOG1119" s="21"/>
      <c r="TOH1119" s="21"/>
      <c r="TOI1119" s="21"/>
      <c r="TOJ1119" s="21"/>
      <c r="TOK1119" s="21"/>
      <c r="TOL1119" s="21"/>
      <c r="TOM1119" s="21"/>
      <c r="TON1119" s="21"/>
      <c r="TOO1119" s="21"/>
      <c r="TOP1119" s="21"/>
      <c r="TOQ1119" s="21"/>
      <c r="TOR1119" s="21"/>
      <c r="TOS1119" s="21"/>
      <c r="TOT1119" s="21"/>
      <c r="TOU1119" s="21"/>
      <c r="TOV1119" s="21"/>
      <c r="TOW1119" s="21"/>
      <c r="TOX1119" s="21"/>
      <c r="TOY1119" s="21"/>
      <c r="TOZ1119" s="21"/>
      <c r="TPA1119" s="21"/>
      <c r="TPB1119" s="21"/>
      <c r="TPC1119" s="21"/>
      <c r="TPD1119" s="21"/>
      <c r="TPE1119" s="21"/>
      <c r="TPF1119" s="21"/>
      <c r="TPG1119" s="21"/>
      <c r="TPH1119" s="21"/>
      <c r="TPI1119" s="21"/>
      <c r="TPJ1119" s="21"/>
      <c r="TPK1119" s="21"/>
      <c r="TPL1119" s="21"/>
      <c r="TPM1119" s="21"/>
      <c r="TPN1119" s="21"/>
      <c r="TPO1119" s="21"/>
      <c r="TPP1119" s="21"/>
      <c r="TPQ1119" s="21"/>
      <c r="TPR1119" s="21"/>
      <c r="TPS1119" s="21"/>
      <c r="TPT1119" s="21"/>
      <c r="TPU1119" s="21"/>
      <c r="TPV1119" s="21"/>
      <c r="TPW1119" s="21"/>
      <c r="TPX1119" s="21"/>
      <c r="TPY1119" s="21"/>
      <c r="TPZ1119" s="21"/>
      <c r="TQA1119" s="21"/>
      <c r="TQB1119" s="21"/>
      <c r="TQC1119" s="21"/>
      <c r="TQD1119" s="21"/>
      <c r="TQE1119" s="21"/>
      <c r="TQF1119" s="21"/>
      <c r="TQG1119" s="21"/>
      <c r="TQH1119" s="21"/>
      <c r="TQI1119" s="21"/>
      <c r="TQJ1119" s="21"/>
      <c r="TQK1119" s="21"/>
      <c r="TQL1119" s="21"/>
      <c r="TQM1119" s="21"/>
      <c r="TQN1119" s="21"/>
      <c r="TQO1119" s="21"/>
      <c r="TQP1119" s="21"/>
      <c r="TQQ1119" s="21"/>
      <c r="TQR1119" s="21"/>
      <c r="TQS1119" s="21"/>
      <c r="TQT1119" s="21"/>
      <c r="TQU1119" s="21"/>
      <c r="TQV1119" s="21"/>
      <c r="TQW1119" s="21"/>
      <c r="TQX1119" s="21"/>
      <c r="TQY1119" s="21"/>
      <c r="TQZ1119" s="21"/>
      <c r="TRA1119" s="21"/>
      <c r="TRB1119" s="21"/>
      <c r="TRC1119" s="21"/>
      <c r="TRD1119" s="21"/>
      <c r="TRE1119" s="21"/>
      <c r="TRF1119" s="21"/>
      <c r="TRG1119" s="21"/>
      <c r="TRH1119" s="21"/>
      <c r="TRI1119" s="21"/>
      <c r="TRJ1119" s="21"/>
      <c r="TRK1119" s="21"/>
      <c r="TRL1119" s="21"/>
      <c r="TRM1119" s="21"/>
      <c r="TRN1119" s="21"/>
      <c r="TRO1119" s="21"/>
      <c r="TRP1119" s="21"/>
      <c r="TRQ1119" s="21"/>
      <c r="TRR1119" s="21"/>
      <c r="TRS1119" s="21"/>
      <c r="TRT1119" s="21"/>
      <c r="TRU1119" s="21"/>
      <c r="TRV1119" s="21"/>
      <c r="TRW1119" s="21"/>
      <c r="TRX1119" s="21"/>
      <c r="TRY1119" s="21"/>
      <c r="TRZ1119" s="21"/>
      <c r="TSA1119" s="21"/>
      <c r="TSB1119" s="21"/>
      <c r="TSC1119" s="21"/>
      <c r="TSD1119" s="21"/>
      <c r="TSE1119" s="21"/>
      <c r="TSF1119" s="21"/>
      <c r="TSG1119" s="21"/>
      <c r="TSH1119" s="21"/>
      <c r="TSI1119" s="21"/>
      <c r="TSJ1119" s="21"/>
      <c r="TSK1119" s="21"/>
      <c r="TSL1119" s="21"/>
      <c r="TSM1119" s="21"/>
      <c r="TSN1119" s="21"/>
      <c r="TSO1119" s="21"/>
      <c r="TSP1119" s="21"/>
      <c r="TSQ1119" s="21"/>
      <c r="TSR1119" s="21"/>
      <c r="TSS1119" s="21"/>
      <c r="TST1119" s="21"/>
      <c r="TSU1119" s="21"/>
      <c r="TSV1119" s="21"/>
      <c r="TSW1119" s="21"/>
      <c r="TSX1119" s="21"/>
      <c r="TSY1119" s="21"/>
      <c r="TSZ1119" s="21"/>
      <c r="TTA1119" s="21"/>
      <c r="TTB1119" s="21"/>
      <c r="TTC1119" s="21"/>
      <c r="TTD1119" s="21"/>
      <c r="TTE1119" s="21"/>
      <c r="TTF1119" s="21"/>
      <c r="TTG1119" s="21"/>
      <c r="TTH1119" s="21"/>
      <c r="TTI1119" s="21"/>
      <c r="TTJ1119" s="21"/>
      <c r="TTK1119" s="21"/>
      <c r="TTL1119" s="21"/>
      <c r="TTM1119" s="21"/>
      <c r="TTN1119" s="21"/>
      <c r="TTO1119" s="21"/>
      <c r="TTP1119" s="21"/>
      <c r="TTQ1119" s="21"/>
      <c r="TTR1119" s="21"/>
      <c r="TTS1119" s="21"/>
      <c r="TTT1119" s="21"/>
      <c r="TTU1119" s="21"/>
      <c r="TTV1119" s="21"/>
      <c r="TTW1119" s="21"/>
      <c r="TTX1119" s="21"/>
      <c r="TTY1119" s="21"/>
      <c r="TTZ1119" s="21"/>
      <c r="TUA1119" s="21"/>
      <c r="TUB1119" s="21"/>
      <c r="TUC1119" s="21"/>
      <c r="TUD1119" s="21"/>
      <c r="TUE1119" s="21"/>
      <c r="TUF1119" s="21"/>
      <c r="TUG1119" s="21"/>
      <c r="TUH1119" s="21"/>
      <c r="TUI1119" s="21"/>
      <c r="TUJ1119" s="21"/>
      <c r="TUK1119" s="21"/>
      <c r="TUL1119" s="21"/>
      <c r="TUM1119" s="21"/>
      <c r="TUN1119" s="21"/>
      <c r="TUO1119" s="21"/>
      <c r="TUP1119" s="21"/>
      <c r="TUQ1119" s="21"/>
      <c r="TUR1119" s="21"/>
      <c r="TUS1119" s="21"/>
      <c r="TUT1119" s="21"/>
      <c r="TUU1119" s="21"/>
      <c r="TUV1119" s="21"/>
      <c r="TUW1119" s="21"/>
      <c r="TUX1119" s="21"/>
      <c r="TUY1119" s="21"/>
      <c r="TUZ1119" s="21"/>
      <c r="TVA1119" s="21"/>
      <c r="TVB1119" s="21"/>
      <c r="TVC1119" s="21"/>
      <c r="TVD1119" s="21"/>
      <c r="TVE1119" s="21"/>
      <c r="TVF1119" s="21"/>
      <c r="TVG1119" s="21"/>
      <c r="TVH1119" s="21"/>
      <c r="TVI1119" s="21"/>
      <c r="TVJ1119" s="21"/>
      <c r="TVK1119" s="21"/>
      <c r="TVL1119" s="21"/>
      <c r="TVM1119" s="21"/>
      <c r="TVN1119" s="21"/>
      <c r="TVO1119" s="21"/>
      <c r="TVP1119" s="21"/>
      <c r="TVQ1119" s="21"/>
      <c r="TVR1119" s="21"/>
      <c r="TVS1119" s="21"/>
      <c r="TVT1119" s="21"/>
      <c r="TVU1119" s="21"/>
      <c r="TVV1119" s="21"/>
      <c r="TVW1119" s="21"/>
      <c r="TVX1119" s="21"/>
      <c r="TVY1119" s="21"/>
      <c r="TVZ1119" s="21"/>
      <c r="TWA1119" s="21"/>
      <c r="TWB1119" s="21"/>
      <c r="TWC1119" s="21"/>
      <c r="TWD1119" s="21"/>
      <c r="TWE1119" s="21"/>
      <c r="TWF1119" s="21"/>
      <c r="TWG1119" s="21"/>
      <c r="TWH1119" s="21"/>
      <c r="TWI1119" s="21"/>
      <c r="TWJ1119" s="21"/>
      <c r="TWK1119" s="21"/>
      <c r="TWL1119" s="21"/>
      <c r="TWM1119" s="21"/>
      <c r="TWN1119" s="21"/>
      <c r="TWO1119" s="21"/>
      <c r="TWP1119" s="21"/>
      <c r="TWQ1119" s="21"/>
      <c r="TWR1119" s="21"/>
      <c r="TWS1119" s="21"/>
      <c r="TWT1119" s="21"/>
      <c r="TWU1119" s="21"/>
      <c r="TWV1119" s="21"/>
      <c r="TWW1119" s="21"/>
      <c r="TWX1119" s="21"/>
      <c r="TWY1119" s="21"/>
      <c r="TWZ1119" s="21"/>
      <c r="TXA1119" s="21"/>
      <c r="TXB1119" s="21"/>
      <c r="TXC1119" s="21"/>
      <c r="TXD1119" s="21"/>
      <c r="TXE1119" s="21"/>
      <c r="TXF1119" s="21"/>
      <c r="TXG1119" s="21"/>
      <c r="TXH1119" s="21"/>
      <c r="TXI1119" s="21"/>
      <c r="TXJ1119" s="21"/>
      <c r="TXK1119" s="21"/>
      <c r="TXL1119" s="21"/>
      <c r="TXM1119" s="21"/>
      <c r="TXN1119" s="21"/>
      <c r="TXO1119" s="21"/>
      <c r="TXP1119" s="21"/>
      <c r="TXQ1119" s="21"/>
      <c r="TXR1119" s="21"/>
      <c r="TXS1119" s="21"/>
      <c r="TXT1119" s="21"/>
      <c r="TXU1119" s="21"/>
      <c r="TXV1119" s="21"/>
      <c r="TXW1119" s="21"/>
      <c r="TXX1119" s="21"/>
      <c r="TXY1119" s="21"/>
      <c r="TXZ1119" s="21"/>
      <c r="TYA1119" s="21"/>
      <c r="TYB1119" s="21"/>
      <c r="TYC1119" s="21"/>
      <c r="TYD1119" s="21"/>
      <c r="TYE1119" s="21"/>
      <c r="TYF1119" s="21"/>
      <c r="TYG1119" s="21"/>
      <c r="TYH1119" s="21"/>
      <c r="TYI1119" s="21"/>
      <c r="TYJ1119" s="21"/>
      <c r="TYK1119" s="21"/>
      <c r="TYL1119" s="21"/>
      <c r="TYM1119" s="21"/>
      <c r="TYN1119" s="21"/>
      <c r="TYO1119" s="21"/>
      <c r="TYP1119" s="21"/>
      <c r="TYQ1119" s="21"/>
      <c r="TYR1119" s="21"/>
      <c r="TYS1119" s="21"/>
      <c r="TYT1119" s="21"/>
      <c r="TYU1119" s="21"/>
      <c r="TYV1119" s="21"/>
      <c r="TYW1119" s="21"/>
      <c r="TYX1119" s="21"/>
      <c r="TYY1119" s="21"/>
      <c r="TYZ1119" s="21"/>
      <c r="TZA1119" s="21"/>
      <c r="TZB1119" s="21"/>
      <c r="TZC1119" s="21"/>
      <c r="TZD1119" s="21"/>
      <c r="TZE1119" s="21"/>
      <c r="TZF1119" s="21"/>
      <c r="TZG1119" s="21"/>
      <c r="TZH1119" s="21"/>
      <c r="TZI1119" s="21"/>
      <c r="TZJ1119" s="21"/>
      <c r="TZK1119" s="21"/>
      <c r="TZL1119" s="21"/>
      <c r="TZM1119" s="21"/>
      <c r="TZN1119" s="21"/>
      <c r="TZO1119" s="21"/>
      <c r="TZP1119" s="21"/>
      <c r="TZQ1119" s="21"/>
      <c r="TZR1119" s="21"/>
      <c r="TZS1119" s="21"/>
      <c r="TZT1119" s="21"/>
      <c r="TZU1119" s="21"/>
      <c r="TZV1119" s="21"/>
      <c r="TZW1119" s="21"/>
      <c r="TZX1119" s="21"/>
      <c r="TZY1119" s="21"/>
      <c r="TZZ1119" s="21"/>
      <c r="UAA1119" s="21"/>
      <c r="UAB1119" s="21"/>
      <c r="UAC1119" s="21"/>
      <c r="UAD1119" s="21"/>
      <c r="UAE1119" s="21"/>
      <c r="UAF1119" s="21"/>
      <c r="UAG1119" s="21"/>
      <c r="UAH1119" s="21"/>
      <c r="UAI1119" s="21"/>
      <c r="UAJ1119" s="21"/>
      <c r="UAK1119" s="21"/>
      <c r="UAL1119" s="21"/>
      <c r="UAM1119" s="21"/>
      <c r="UAN1119" s="21"/>
      <c r="UAO1119" s="21"/>
      <c r="UAP1119" s="21"/>
      <c r="UAQ1119" s="21"/>
      <c r="UAR1119" s="21"/>
      <c r="UAS1119" s="21"/>
      <c r="UAT1119" s="21"/>
      <c r="UAU1119" s="21"/>
      <c r="UAV1119" s="21"/>
      <c r="UAW1119" s="21"/>
      <c r="UAX1119" s="21"/>
      <c r="UAY1119" s="21"/>
      <c r="UAZ1119" s="21"/>
      <c r="UBA1119" s="21"/>
      <c r="UBB1119" s="21"/>
      <c r="UBC1119" s="21"/>
      <c r="UBD1119" s="21"/>
      <c r="UBE1119" s="21"/>
      <c r="UBF1119" s="21"/>
      <c r="UBG1119" s="21"/>
      <c r="UBH1119" s="21"/>
      <c r="UBI1119" s="21"/>
      <c r="UBJ1119" s="21"/>
      <c r="UBK1119" s="21"/>
      <c r="UBL1119" s="21"/>
      <c r="UBM1119" s="21"/>
      <c r="UBN1119" s="21"/>
      <c r="UBO1119" s="21"/>
      <c r="UBP1119" s="21"/>
      <c r="UBQ1119" s="21"/>
      <c r="UBR1119" s="21"/>
      <c r="UBS1119" s="21"/>
      <c r="UBT1119" s="21"/>
      <c r="UBU1119" s="21"/>
      <c r="UBV1119" s="21"/>
      <c r="UBW1119" s="21"/>
      <c r="UBX1119" s="21"/>
      <c r="UBY1119" s="21"/>
      <c r="UBZ1119" s="21"/>
      <c r="UCA1119" s="21"/>
      <c r="UCB1119" s="21"/>
      <c r="UCC1119" s="21"/>
      <c r="UCD1119" s="21"/>
      <c r="UCE1119" s="21"/>
      <c r="UCF1119" s="21"/>
      <c r="UCG1119" s="21"/>
      <c r="UCH1119" s="21"/>
      <c r="UCI1119" s="21"/>
      <c r="UCJ1119" s="21"/>
      <c r="UCK1119" s="21"/>
      <c r="UCL1119" s="21"/>
      <c r="UCM1119" s="21"/>
      <c r="UCN1119" s="21"/>
      <c r="UCO1119" s="21"/>
      <c r="UCP1119" s="21"/>
      <c r="UCQ1119" s="21"/>
      <c r="UCR1119" s="21"/>
      <c r="UCS1119" s="21"/>
      <c r="UCT1119" s="21"/>
      <c r="UCU1119" s="21"/>
      <c r="UCV1119" s="21"/>
      <c r="UCW1119" s="21"/>
      <c r="UCX1119" s="21"/>
      <c r="UCY1119" s="21"/>
      <c r="UCZ1119" s="21"/>
      <c r="UDA1119" s="21"/>
      <c r="UDB1119" s="21"/>
      <c r="UDC1119" s="21"/>
      <c r="UDD1119" s="21"/>
      <c r="UDE1119" s="21"/>
      <c r="UDF1119" s="21"/>
      <c r="UDG1119" s="21"/>
      <c r="UDH1119" s="21"/>
      <c r="UDI1119" s="21"/>
      <c r="UDJ1119" s="21"/>
      <c r="UDK1119" s="21"/>
      <c r="UDL1119" s="21"/>
      <c r="UDM1119" s="21"/>
      <c r="UDN1119" s="21"/>
      <c r="UDO1119" s="21"/>
      <c r="UDP1119" s="21"/>
      <c r="UDQ1119" s="21"/>
      <c r="UDR1119" s="21"/>
      <c r="UDS1119" s="21"/>
      <c r="UDT1119" s="21"/>
      <c r="UDU1119" s="21"/>
      <c r="UDV1119" s="21"/>
      <c r="UDW1119" s="21"/>
      <c r="UDX1119" s="21"/>
      <c r="UDY1119" s="21"/>
      <c r="UDZ1119" s="21"/>
      <c r="UEA1119" s="21"/>
      <c r="UEB1119" s="21"/>
      <c r="UEC1119" s="21"/>
      <c r="UED1119" s="21"/>
      <c r="UEE1119" s="21"/>
      <c r="UEF1119" s="21"/>
      <c r="UEG1119" s="21"/>
      <c r="UEH1119" s="21"/>
      <c r="UEI1119" s="21"/>
      <c r="UEJ1119" s="21"/>
      <c r="UEK1119" s="21"/>
      <c r="UEL1119" s="21"/>
      <c r="UEM1119" s="21"/>
      <c r="UEN1119" s="21"/>
      <c r="UEO1119" s="21"/>
      <c r="UEP1119" s="21"/>
      <c r="UEQ1119" s="21"/>
      <c r="UER1119" s="21"/>
      <c r="UES1119" s="21"/>
      <c r="UET1119" s="21"/>
      <c r="UEU1119" s="21"/>
      <c r="UEV1119" s="21"/>
      <c r="UEW1119" s="21"/>
      <c r="UEX1119" s="21"/>
      <c r="UEY1119" s="21"/>
      <c r="UEZ1119" s="21"/>
      <c r="UFA1119" s="21"/>
      <c r="UFB1119" s="21"/>
      <c r="UFC1119" s="21"/>
      <c r="UFD1119" s="21"/>
      <c r="UFE1119" s="21"/>
      <c r="UFF1119" s="21"/>
      <c r="UFG1119" s="21"/>
      <c r="UFH1119" s="21"/>
      <c r="UFI1119" s="21"/>
      <c r="UFJ1119" s="21"/>
      <c r="UFK1119" s="21"/>
      <c r="UFL1119" s="21"/>
      <c r="UFM1119" s="21"/>
      <c r="UFN1119" s="21"/>
      <c r="UFO1119" s="21"/>
      <c r="UFP1119" s="21"/>
      <c r="UFQ1119" s="21"/>
      <c r="UFR1119" s="21"/>
      <c r="UFS1119" s="21"/>
      <c r="UFT1119" s="21"/>
      <c r="UFU1119" s="21"/>
      <c r="UFV1119" s="21"/>
      <c r="UFW1119" s="21"/>
      <c r="UFX1119" s="21"/>
      <c r="UFY1119" s="21"/>
      <c r="UFZ1119" s="21"/>
      <c r="UGA1119" s="21"/>
      <c r="UGB1119" s="21"/>
      <c r="UGC1119" s="21"/>
      <c r="UGD1119" s="21"/>
      <c r="UGE1119" s="21"/>
      <c r="UGF1119" s="21"/>
      <c r="UGG1119" s="21"/>
      <c r="UGH1119" s="21"/>
      <c r="UGI1119" s="21"/>
      <c r="UGJ1119" s="21"/>
      <c r="UGK1119" s="21"/>
      <c r="UGL1119" s="21"/>
      <c r="UGM1119" s="21"/>
      <c r="UGN1119" s="21"/>
      <c r="UGO1119" s="21"/>
      <c r="UGP1119" s="21"/>
      <c r="UGQ1119" s="21"/>
      <c r="UGR1119" s="21"/>
      <c r="UGS1119" s="21"/>
      <c r="UGT1119" s="21"/>
      <c r="UGU1119" s="21"/>
      <c r="UGV1119" s="21"/>
      <c r="UGW1119" s="21"/>
      <c r="UGX1119" s="21"/>
      <c r="UGY1119" s="21"/>
      <c r="UGZ1119" s="21"/>
      <c r="UHA1119" s="21"/>
      <c r="UHB1119" s="21"/>
      <c r="UHC1119" s="21"/>
      <c r="UHD1119" s="21"/>
      <c r="UHE1119" s="21"/>
      <c r="UHF1119" s="21"/>
      <c r="UHG1119" s="21"/>
      <c r="UHH1119" s="21"/>
      <c r="UHI1119" s="21"/>
      <c r="UHJ1119" s="21"/>
      <c r="UHK1119" s="21"/>
      <c r="UHL1119" s="21"/>
      <c r="UHM1119" s="21"/>
      <c r="UHN1119" s="21"/>
      <c r="UHO1119" s="21"/>
      <c r="UHP1119" s="21"/>
      <c r="UHQ1119" s="21"/>
      <c r="UHR1119" s="21"/>
      <c r="UHS1119" s="21"/>
      <c r="UHT1119" s="21"/>
      <c r="UHU1119" s="21"/>
      <c r="UHV1119" s="21"/>
      <c r="UHW1119" s="21"/>
      <c r="UHX1119" s="21"/>
      <c r="UHY1119" s="21"/>
      <c r="UHZ1119" s="21"/>
      <c r="UIA1119" s="21"/>
      <c r="UIB1119" s="21"/>
      <c r="UIC1119" s="21"/>
      <c r="UID1119" s="21"/>
      <c r="UIE1119" s="21"/>
      <c r="UIF1119" s="21"/>
      <c r="UIG1119" s="21"/>
      <c r="UIH1119" s="21"/>
      <c r="UII1119" s="21"/>
      <c r="UIJ1119" s="21"/>
      <c r="UIK1119" s="21"/>
      <c r="UIL1119" s="21"/>
      <c r="UIM1119" s="21"/>
      <c r="UIN1119" s="21"/>
      <c r="UIO1119" s="21"/>
      <c r="UIP1119" s="21"/>
      <c r="UIQ1119" s="21"/>
      <c r="UIR1119" s="21"/>
      <c r="UIS1119" s="21"/>
      <c r="UIT1119" s="21"/>
      <c r="UIU1119" s="21"/>
      <c r="UIV1119" s="21"/>
      <c r="UIW1119" s="21"/>
      <c r="UIX1119" s="21"/>
      <c r="UIY1119" s="21"/>
      <c r="UIZ1119" s="21"/>
      <c r="UJA1119" s="21"/>
      <c r="UJB1119" s="21"/>
      <c r="UJC1119" s="21"/>
      <c r="UJD1119" s="21"/>
      <c r="UJE1119" s="21"/>
      <c r="UJF1119" s="21"/>
      <c r="UJG1119" s="21"/>
      <c r="UJH1119" s="21"/>
      <c r="UJI1119" s="21"/>
      <c r="UJJ1119" s="21"/>
      <c r="UJK1119" s="21"/>
      <c r="UJL1119" s="21"/>
      <c r="UJM1119" s="21"/>
      <c r="UJN1119" s="21"/>
      <c r="UJO1119" s="21"/>
      <c r="UJP1119" s="21"/>
      <c r="UJQ1119" s="21"/>
      <c r="UJR1119" s="21"/>
      <c r="UJS1119" s="21"/>
      <c r="UJT1119" s="21"/>
      <c r="UJU1119" s="21"/>
      <c r="UJV1119" s="21"/>
      <c r="UJW1119" s="21"/>
      <c r="UJX1119" s="21"/>
      <c r="UJY1119" s="21"/>
      <c r="UJZ1119" s="21"/>
      <c r="UKA1119" s="21"/>
      <c r="UKB1119" s="21"/>
      <c r="UKC1119" s="21"/>
      <c r="UKD1119" s="21"/>
      <c r="UKE1119" s="21"/>
      <c r="UKF1119" s="21"/>
      <c r="UKG1119" s="21"/>
      <c r="UKH1119" s="21"/>
      <c r="UKI1119" s="21"/>
      <c r="UKJ1119" s="21"/>
      <c r="UKK1119" s="21"/>
      <c r="UKL1119" s="21"/>
      <c r="UKM1119" s="21"/>
      <c r="UKN1119" s="21"/>
      <c r="UKO1119" s="21"/>
      <c r="UKP1119" s="21"/>
      <c r="UKQ1119" s="21"/>
      <c r="UKR1119" s="21"/>
      <c r="UKS1119" s="21"/>
      <c r="UKT1119" s="21"/>
      <c r="UKU1119" s="21"/>
      <c r="UKV1119" s="21"/>
      <c r="UKW1119" s="21"/>
      <c r="UKX1119" s="21"/>
      <c r="UKY1119" s="21"/>
      <c r="UKZ1119" s="21"/>
      <c r="ULA1119" s="21"/>
      <c r="ULB1119" s="21"/>
      <c r="ULC1119" s="21"/>
      <c r="ULD1119" s="21"/>
      <c r="ULE1119" s="21"/>
      <c r="ULF1119" s="21"/>
      <c r="ULG1119" s="21"/>
      <c r="ULH1119" s="21"/>
      <c r="ULI1119" s="21"/>
      <c r="ULJ1119" s="21"/>
      <c r="ULK1119" s="21"/>
      <c r="ULL1119" s="21"/>
      <c r="ULM1119" s="21"/>
      <c r="ULN1119" s="21"/>
      <c r="ULO1119" s="21"/>
      <c r="ULP1119" s="21"/>
      <c r="ULQ1119" s="21"/>
      <c r="ULR1119" s="21"/>
      <c r="ULS1119" s="21"/>
      <c r="ULT1119" s="21"/>
      <c r="ULU1119" s="21"/>
      <c r="ULV1119" s="21"/>
      <c r="ULW1119" s="21"/>
      <c r="ULX1119" s="21"/>
      <c r="ULY1119" s="21"/>
      <c r="ULZ1119" s="21"/>
      <c r="UMA1119" s="21"/>
      <c r="UMB1119" s="21"/>
      <c r="UMC1119" s="21"/>
      <c r="UMD1119" s="21"/>
      <c r="UME1119" s="21"/>
      <c r="UMF1119" s="21"/>
      <c r="UMG1119" s="21"/>
      <c r="UMH1119" s="21"/>
      <c r="UMI1119" s="21"/>
      <c r="UMJ1119" s="21"/>
      <c r="UMK1119" s="21"/>
      <c r="UML1119" s="21"/>
      <c r="UMM1119" s="21"/>
      <c r="UMN1119" s="21"/>
      <c r="UMO1119" s="21"/>
      <c r="UMP1119" s="21"/>
      <c r="UMQ1119" s="21"/>
      <c r="UMR1119" s="21"/>
      <c r="UMS1119" s="21"/>
      <c r="UMT1119" s="21"/>
      <c r="UMU1119" s="21"/>
      <c r="UMV1119" s="21"/>
      <c r="UMW1119" s="21"/>
      <c r="UMX1119" s="21"/>
      <c r="UMY1119" s="21"/>
      <c r="UMZ1119" s="21"/>
      <c r="UNA1119" s="21"/>
      <c r="UNB1119" s="21"/>
      <c r="UNC1119" s="21"/>
      <c r="UND1119" s="21"/>
      <c r="UNE1119" s="21"/>
      <c r="UNF1119" s="21"/>
      <c r="UNG1119" s="21"/>
      <c r="UNH1119" s="21"/>
      <c r="UNI1119" s="21"/>
      <c r="UNJ1119" s="21"/>
      <c r="UNK1119" s="21"/>
      <c r="UNL1119" s="21"/>
      <c r="UNM1119" s="21"/>
      <c r="UNN1119" s="21"/>
      <c r="UNO1119" s="21"/>
      <c r="UNP1119" s="21"/>
      <c r="UNQ1119" s="21"/>
      <c r="UNR1119" s="21"/>
      <c r="UNS1119" s="21"/>
      <c r="UNT1119" s="21"/>
      <c r="UNU1119" s="21"/>
      <c r="UNV1119" s="21"/>
      <c r="UNW1119" s="21"/>
      <c r="UNX1119" s="21"/>
      <c r="UNY1119" s="21"/>
      <c r="UNZ1119" s="21"/>
      <c r="UOA1119" s="21"/>
      <c r="UOB1119" s="21"/>
      <c r="UOC1119" s="21"/>
      <c r="UOD1119" s="21"/>
      <c r="UOE1119" s="21"/>
      <c r="UOF1119" s="21"/>
      <c r="UOG1119" s="21"/>
      <c r="UOH1119" s="21"/>
      <c r="UOI1119" s="21"/>
      <c r="UOJ1119" s="21"/>
      <c r="UOK1119" s="21"/>
      <c r="UOL1119" s="21"/>
      <c r="UOM1119" s="21"/>
      <c r="UON1119" s="21"/>
      <c r="UOO1119" s="21"/>
      <c r="UOP1119" s="21"/>
      <c r="UOQ1119" s="21"/>
      <c r="UOR1119" s="21"/>
      <c r="UOS1119" s="21"/>
      <c r="UOT1119" s="21"/>
      <c r="UOU1119" s="21"/>
      <c r="UOV1119" s="21"/>
      <c r="UOW1119" s="21"/>
      <c r="UOX1119" s="21"/>
      <c r="UOY1119" s="21"/>
      <c r="UOZ1119" s="21"/>
      <c r="UPA1119" s="21"/>
      <c r="UPB1119" s="21"/>
      <c r="UPC1119" s="21"/>
      <c r="UPD1119" s="21"/>
      <c r="UPE1119" s="21"/>
      <c r="UPF1119" s="21"/>
      <c r="UPG1119" s="21"/>
      <c r="UPH1119" s="21"/>
      <c r="UPI1119" s="21"/>
      <c r="UPJ1119" s="21"/>
      <c r="UPK1119" s="21"/>
      <c r="UPL1119" s="21"/>
      <c r="UPM1119" s="21"/>
      <c r="UPN1119" s="21"/>
      <c r="UPO1119" s="21"/>
      <c r="UPP1119" s="21"/>
      <c r="UPQ1119" s="21"/>
      <c r="UPR1119" s="21"/>
      <c r="UPS1119" s="21"/>
      <c r="UPT1119" s="21"/>
      <c r="UPU1119" s="21"/>
      <c r="UPV1119" s="21"/>
      <c r="UPW1119" s="21"/>
      <c r="UPX1119" s="21"/>
      <c r="UPY1119" s="21"/>
      <c r="UPZ1119" s="21"/>
      <c r="UQA1119" s="21"/>
      <c r="UQB1119" s="21"/>
      <c r="UQC1119" s="21"/>
      <c r="UQD1119" s="21"/>
      <c r="UQE1119" s="21"/>
      <c r="UQF1119" s="21"/>
      <c r="UQG1119" s="21"/>
      <c r="UQH1119" s="21"/>
      <c r="UQI1119" s="21"/>
      <c r="UQJ1119" s="21"/>
      <c r="UQK1119" s="21"/>
      <c r="UQL1119" s="21"/>
      <c r="UQM1119" s="21"/>
      <c r="UQN1119" s="21"/>
      <c r="UQO1119" s="21"/>
      <c r="UQP1119" s="21"/>
      <c r="UQQ1119" s="21"/>
      <c r="UQR1119" s="21"/>
      <c r="UQS1119" s="21"/>
      <c r="UQT1119" s="21"/>
      <c r="UQU1119" s="21"/>
      <c r="UQV1119" s="21"/>
      <c r="UQW1119" s="21"/>
      <c r="UQX1119" s="21"/>
      <c r="UQY1119" s="21"/>
      <c r="UQZ1119" s="21"/>
      <c r="URA1119" s="21"/>
      <c r="URB1119" s="21"/>
      <c r="URC1119" s="21"/>
      <c r="URD1119" s="21"/>
      <c r="URE1119" s="21"/>
      <c r="URF1119" s="21"/>
      <c r="URG1119" s="21"/>
      <c r="URH1119" s="21"/>
      <c r="URI1119" s="21"/>
      <c r="URJ1119" s="21"/>
      <c r="URK1119" s="21"/>
      <c r="URL1119" s="21"/>
      <c r="URM1119" s="21"/>
      <c r="URN1119" s="21"/>
      <c r="URO1119" s="21"/>
      <c r="URP1119" s="21"/>
      <c r="URQ1119" s="21"/>
      <c r="URR1119" s="21"/>
      <c r="URS1119" s="21"/>
      <c r="URT1119" s="21"/>
      <c r="URU1119" s="21"/>
      <c r="URV1119" s="21"/>
      <c r="URW1119" s="21"/>
      <c r="URX1119" s="21"/>
      <c r="URY1119" s="21"/>
      <c r="URZ1119" s="21"/>
      <c r="USA1119" s="21"/>
      <c r="USB1119" s="21"/>
      <c r="USC1119" s="21"/>
      <c r="USD1119" s="21"/>
      <c r="USE1119" s="21"/>
      <c r="USF1119" s="21"/>
      <c r="USG1119" s="21"/>
      <c r="USH1119" s="21"/>
      <c r="USI1119" s="21"/>
      <c r="USJ1119" s="21"/>
      <c r="USK1119" s="21"/>
      <c r="USL1119" s="21"/>
      <c r="USM1119" s="21"/>
      <c r="USN1119" s="21"/>
      <c r="USO1119" s="21"/>
      <c r="USP1119" s="21"/>
      <c r="USQ1119" s="21"/>
      <c r="USR1119" s="21"/>
      <c r="USS1119" s="21"/>
      <c r="UST1119" s="21"/>
      <c r="USU1119" s="21"/>
      <c r="USV1119" s="21"/>
      <c r="USW1119" s="21"/>
      <c r="USX1119" s="21"/>
      <c r="USY1119" s="21"/>
      <c r="USZ1119" s="21"/>
      <c r="UTA1119" s="21"/>
      <c r="UTB1119" s="21"/>
      <c r="UTC1119" s="21"/>
      <c r="UTD1119" s="21"/>
      <c r="UTE1119" s="21"/>
      <c r="UTF1119" s="21"/>
      <c r="UTG1119" s="21"/>
      <c r="UTH1119" s="21"/>
      <c r="UTI1119" s="21"/>
      <c r="UTJ1119" s="21"/>
      <c r="UTK1119" s="21"/>
      <c r="UTL1119" s="21"/>
      <c r="UTM1119" s="21"/>
      <c r="UTN1119" s="21"/>
      <c r="UTO1119" s="21"/>
      <c r="UTP1119" s="21"/>
      <c r="UTQ1119" s="21"/>
      <c r="UTR1119" s="21"/>
      <c r="UTS1119" s="21"/>
      <c r="UTT1119" s="21"/>
      <c r="UTU1119" s="21"/>
      <c r="UTV1119" s="21"/>
      <c r="UTW1119" s="21"/>
      <c r="UTX1119" s="21"/>
      <c r="UTY1119" s="21"/>
      <c r="UTZ1119" s="21"/>
      <c r="UUA1119" s="21"/>
      <c r="UUB1119" s="21"/>
      <c r="UUC1119" s="21"/>
      <c r="UUD1119" s="21"/>
      <c r="UUE1119" s="21"/>
      <c r="UUF1119" s="21"/>
      <c r="UUG1119" s="21"/>
      <c r="UUH1119" s="21"/>
      <c r="UUI1119" s="21"/>
      <c r="UUJ1119" s="21"/>
      <c r="UUK1119" s="21"/>
      <c r="UUL1119" s="21"/>
      <c r="UUM1119" s="21"/>
      <c r="UUN1119" s="21"/>
      <c r="UUO1119" s="21"/>
      <c r="UUP1119" s="21"/>
      <c r="UUQ1119" s="21"/>
      <c r="UUR1119" s="21"/>
      <c r="UUS1119" s="21"/>
      <c r="UUT1119" s="21"/>
      <c r="UUU1119" s="21"/>
      <c r="UUV1119" s="21"/>
      <c r="UUW1119" s="21"/>
      <c r="UUX1119" s="21"/>
      <c r="UUY1119" s="21"/>
      <c r="UUZ1119" s="21"/>
      <c r="UVA1119" s="21"/>
      <c r="UVB1119" s="21"/>
      <c r="UVC1119" s="21"/>
      <c r="UVD1119" s="21"/>
      <c r="UVE1119" s="21"/>
      <c r="UVF1119" s="21"/>
      <c r="UVG1119" s="21"/>
      <c r="UVH1119" s="21"/>
      <c r="UVI1119" s="21"/>
      <c r="UVJ1119" s="21"/>
      <c r="UVK1119" s="21"/>
      <c r="UVL1119" s="21"/>
      <c r="UVM1119" s="21"/>
      <c r="UVN1119" s="21"/>
      <c r="UVO1119" s="21"/>
      <c r="UVP1119" s="21"/>
      <c r="UVQ1119" s="21"/>
      <c r="UVR1119" s="21"/>
      <c r="UVS1119" s="21"/>
      <c r="UVT1119" s="21"/>
      <c r="UVU1119" s="21"/>
      <c r="UVV1119" s="21"/>
      <c r="UVW1119" s="21"/>
      <c r="UVX1119" s="21"/>
      <c r="UVY1119" s="21"/>
      <c r="UVZ1119" s="21"/>
      <c r="UWA1119" s="21"/>
      <c r="UWB1119" s="21"/>
      <c r="UWC1119" s="21"/>
      <c r="UWD1119" s="21"/>
      <c r="UWE1119" s="21"/>
      <c r="UWF1119" s="21"/>
      <c r="UWG1119" s="21"/>
      <c r="UWH1119" s="21"/>
      <c r="UWI1119" s="21"/>
      <c r="UWJ1119" s="21"/>
      <c r="UWK1119" s="21"/>
      <c r="UWL1119" s="21"/>
      <c r="UWM1119" s="21"/>
      <c r="UWN1119" s="21"/>
      <c r="UWO1119" s="21"/>
      <c r="UWP1119" s="21"/>
      <c r="UWQ1119" s="21"/>
      <c r="UWR1119" s="21"/>
      <c r="UWS1119" s="21"/>
      <c r="UWT1119" s="21"/>
      <c r="UWU1119" s="21"/>
      <c r="UWV1119" s="21"/>
      <c r="UWW1119" s="21"/>
      <c r="UWX1119" s="21"/>
      <c r="UWY1119" s="21"/>
      <c r="UWZ1119" s="21"/>
      <c r="UXA1119" s="21"/>
      <c r="UXB1119" s="21"/>
      <c r="UXC1119" s="21"/>
      <c r="UXD1119" s="21"/>
      <c r="UXE1119" s="21"/>
      <c r="UXF1119" s="21"/>
      <c r="UXG1119" s="21"/>
      <c r="UXH1119" s="21"/>
      <c r="UXI1119" s="21"/>
      <c r="UXJ1119" s="21"/>
      <c r="UXK1119" s="21"/>
      <c r="UXL1119" s="21"/>
      <c r="UXM1119" s="21"/>
      <c r="UXN1119" s="21"/>
      <c r="UXO1119" s="21"/>
      <c r="UXP1119" s="21"/>
      <c r="UXQ1119" s="21"/>
      <c r="UXR1119" s="21"/>
      <c r="UXS1119" s="21"/>
      <c r="UXT1119" s="21"/>
      <c r="UXU1119" s="21"/>
      <c r="UXV1119" s="21"/>
      <c r="UXW1119" s="21"/>
      <c r="UXX1119" s="21"/>
      <c r="UXY1119" s="21"/>
      <c r="UXZ1119" s="21"/>
      <c r="UYA1119" s="21"/>
      <c r="UYB1119" s="21"/>
      <c r="UYC1119" s="21"/>
      <c r="UYD1119" s="21"/>
      <c r="UYE1119" s="21"/>
      <c r="UYF1119" s="21"/>
      <c r="UYG1119" s="21"/>
      <c r="UYH1119" s="21"/>
      <c r="UYI1119" s="21"/>
      <c r="UYJ1119" s="21"/>
      <c r="UYK1119" s="21"/>
      <c r="UYL1119" s="21"/>
      <c r="UYM1119" s="21"/>
      <c r="UYN1119" s="21"/>
      <c r="UYO1119" s="21"/>
      <c r="UYP1119" s="21"/>
      <c r="UYQ1119" s="21"/>
      <c r="UYR1119" s="21"/>
      <c r="UYS1119" s="21"/>
      <c r="UYT1119" s="21"/>
      <c r="UYU1119" s="21"/>
      <c r="UYV1119" s="21"/>
      <c r="UYW1119" s="21"/>
      <c r="UYX1119" s="21"/>
      <c r="UYY1119" s="21"/>
      <c r="UYZ1119" s="21"/>
      <c r="UZA1119" s="21"/>
      <c r="UZB1119" s="21"/>
      <c r="UZC1119" s="21"/>
      <c r="UZD1119" s="21"/>
      <c r="UZE1119" s="21"/>
      <c r="UZF1119" s="21"/>
      <c r="UZG1119" s="21"/>
      <c r="UZH1119" s="21"/>
      <c r="UZI1119" s="21"/>
      <c r="UZJ1119" s="21"/>
      <c r="UZK1119" s="21"/>
      <c r="UZL1119" s="21"/>
      <c r="UZM1119" s="21"/>
      <c r="UZN1119" s="21"/>
      <c r="UZO1119" s="21"/>
      <c r="UZP1119" s="21"/>
      <c r="UZQ1119" s="21"/>
      <c r="UZR1119" s="21"/>
      <c r="UZS1119" s="21"/>
      <c r="UZT1119" s="21"/>
      <c r="UZU1119" s="21"/>
      <c r="UZV1119" s="21"/>
      <c r="UZW1119" s="21"/>
      <c r="UZX1119" s="21"/>
      <c r="UZY1119" s="21"/>
      <c r="UZZ1119" s="21"/>
      <c r="VAA1119" s="21"/>
      <c r="VAB1119" s="21"/>
      <c r="VAC1119" s="21"/>
      <c r="VAD1119" s="21"/>
      <c r="VAE1119" s="21"/>
      <c r="VAF1119" s="21"/>
      <c r="VAG1119" s="21"/>
      <c r="VAH1119" s="21"/>
      <c r="VAI1119" s="21"/>
      <c r="VAJ1119" s="21"/>
      <c r="VAK1119" s="21"/>
      <c r="VAL1119" s="21"/>
      <c r="VAM1119" s="21"/>
      <c r="VAN1119" s="21"/>
      <c r="VAO1119" s="21"/>
      <c r="VAP1119" s="21"/>
      <c r="VAQ1119" s="21"/>
      <c r="VAR1119" s="21"/>
      <c r="VAS1119" s="21"/>
      <c r="VAT1119" s="21"/>
      <c r="VAU1119" s="21"/>
      <c r="VAV1119" s="21"/>
      <c r="VAW1119" s="21"/>
      <c r="VAX1119" s="21"/>
      <c r="VAY1119" s="21"/>
      <c r="VAZ1119" s="21"/>
      <c r="VBA1119" s="21"/>
      <c r="VBB1119" s="21"/>
      <c r="VBC1119" s="21"/>
      <c r="VBD1119" s="21"/>
      <c r="VBE1119" s="21"/>
      <c r="VBF1119" s="21"/>
      <c r="VBG1119" s="21"/>
      <c r="VBH1119" s="21"/>
      <c r="VBI1119" s="21"/>
      <c r="VBJ1119" s="21"/>
      <c r="VBK1119" s="21"/>
      <c r="VBL1119" s="21"/>
      <c r="VBM1119" s="21"/>
      <c r="VBN1119" s="21"/>
      <c r="VBO1119" s="21"/>
      <c r="VBP1119" s="21"/>
      <c r="VBQ1119" s="21"/>
      <c r="VBR1119" s="21"/>
      <c r="VBS1119" s="21"/>
      <c r="VBT1119" s="21"/>
      <c r="VBU1119" s="21"/>
      <c r="VBV1119" s="21"/>
      <c r="VBW1119" s="21"/>
      <c r="VBX1119" s="21"/>
      <c r="VBY1119" s="21"/>
      <c r="VBZ1119" s="21"/>
      <c r="VCA1119" s="21"/>
      <c r="VCB1119" s="21"/>
      <c r="VCC1119" s="21"/>
      <c r="VCD1119" s="21"/>
      <c r="VCE1119" s="21"/>
      <c r="VCF1119" s="21"/>
      <c r="VCG1119" s="21"/>
      <c r="VCH1119" s="21"/>
      <c r="VCI1119" s="21"/>
      <c r="VCJ1119" s="21"/>
      <c r="VCK1119" s="21"/>
      <c r="VCL1119" s="21"/>
      <c r="VCM1119" s="21"/>
      <c r="VCN1119" s="21"/>
      <c r="VCO1119" s="21"/>
      <c r="VCP1119" s="21"/>
      <c r="VCQ1119" s="21"/>
      <c r="VCR1119" s="21"/>
      <c r="VCS1119" s="21"/>
      <c r="VCT1119" s="21"/>
      <c r="VCU1119" s="21"/>
      <c r="VCV1119" s="21"/>
      <c r="VCW1119" s="21"/>
      <c r="VCX1119" s="21"/>
      <c r="VCY1119" s="21"/>
      <c r="VCZ1119" s="21"/>
      <c r="VDA1119" s="21"/>
      <c r="VDB1119" s="21"/>
      <c r="VDC1119" s="21"/>
      <c r="VDD1119" s="21"/>
      <c r="VDE1119" s="21"/>
      <c r="VDF1119" s="21"/>
      <c r="VDG1119" s="21"/>
      <c r="VDH1119" s="21"/>
      <c r="VDI1119" s="21"/>
      <c r="VDJ1119" s="21"/>
      <c r="VDK1119" s="21"/>
      <c r="VDL1119" s="21"/>
      <c r="VDM1119" s="21"/>
      <c r="VDN1119" s="21"/>
      <c r="VDO1119" s="21"/>
      <c r="VDP1119" s="21"/>
      <c r="VDQ1119" s="21"/>
      <c r="VDR1119" s="21"/>
      <c r="VDS1119" s="21"/>
      <c r="VDT1119" s="21"/>
      <c r="VDU1119" s="21"/>
      <c r="VDV1119" s="21"/>
      <c r="VDW1119" s="21"/>
      <c r="VDX1119" s="21"/>
      <c r="VDY1119" s="21"/>
      <c r="VDZ1119" s="21"/>
      <c r="VEA1119" s="21"/>
      <c r="VEB1119" s="21"/>
      <c r="VEC1119" s="21"/>
      <c r="VED1119" s="21"/>
      <c r="VEE1119" s="21"/>
      <c r="VEF1119" s="21"/>
      <c r="VEG1119" s="21"/>
      <c r="VEH1119" s="21"/>
      <c r="VEI1119" s="21"/>
      <c r="VEJ1119" s="21"/>
      <c r="VEK1119" s="21"/>
      <c r="VEL1119" s="21"/>
      <c r="VEM1119" s="21"/>
      <c r="VEN1119" s="21"/>
      <c r="VEO1119" s="21"/>
      <c r="VEP1119" s="21"/>
      <c r="VEQ1119" s="21"/>
      <c r="VER1119" s="21"/>
      <c r="VES1119" s="21"/>
      <c r="VET1119" s="21"/>
      <c r="VEU1119" s="21"/>
      <c r="VEV1119" s="21"/>
      <c r="VEW1119" s="21"/>
      <c r="VEX1119" s="21"/>
      <c r="VEY1119" s="21"/>
      <c r="VEZ1119" s="21"/>
      <c r="VFA1119" s="21"/>
      <c r="VFB1119" s="21"/>
      <c r="VFC1119" s="21"/>
      <c r="VFD1119" s="21"/>
      <c r="VFE1119" s="21"/>
      <c r="VFF1119" s="21"/>
      <c r="VFG1119" s="21"/>
      <c r="VFH1119" s="21"/>
      <c r="VFI1119" s="21"/>
      <c r="VFJ1119" s="21"/>
      <c r="VFK1119" s="21"/>
      <c r="VFL1119" s="21"/>
      <c r="VFM1119" s="21"/>
      <c r="VFN1119" s="21"/>
      <c r="VFO1119" s="21"/>
      <c r="VFP1119" s="21"/>
      <c r="VFQ1119" s="21"/>
      <c r="VFR1119" s="21"/>
      <c r="VFS1119" s="21"/>
      <c r="VFT1119" s="21"/>
      <c r="VFU1119" s="21"/>
      <c r="VFV1119" s="21"/>
      <c r="VFW1119" s="21"/>
      <c r="VFX1119" s="21"/>
      <c r="VFY1119" s="21"/>
      <c r="VFZ1119" s="21"/>
      <c r="VGA1119" s="21"/>
      <c r="VGB1119" s="21"/>
      <c r="VGC1119" s="21"/>
      <c r="VGD1119" s="21"/>
      <c r="VGE1119" s="21"/>
      <c r="VGF1119" s="21"/>
      <c r="VGG1119" s="21"/>
      <c r="VGH1119" s="21"/>
      <c r="VGI1119" s="21"/>
      <c r="VGJ1119" s="21"/>
      <c r="VGK1119" s="21"/>
      <c r="VGL1119" s="21"/>
      <c r="VGM1119" s="21"/>
      <c r="VGN1119" s="21"/>
      <c r="VGO1119" s="21"/>
      <c r="VGP1119" s="21"/>
      <c r="VGQ1119" s="21"/>
      <c r="VGR1119" s="21"/>
      <c r="VGS1119" s="21"/>
      <c r="VGT1119" s="21"/>
      <c r="VGU1119" s="21"/>
      <c r="VGV1119" s="21"/>
      <c r="VGW1119" s="21"/>
      <c r="VGX1119" s="21"/>
      <c r="VGY1119" s="21"/>
      <c r="VGZ1119" s="21"/>
      <c r="VHA1119" s="21"/>
      <c r="VHB1119" s="21"/>
      <c r="VHC1119" s="21"/>
      <c r="VHD1119" s="21"/>
      <c r="VHE1119" s="21"/>
      <c r="VHF1119" s="21"/>
      <c r="VHG1119" s="21"/>
      <c r="VHH1119" s="21"/>
      <c r="VHI1119" s="21"/>
      <c r="VHJ1119" s="21"/>
      <c r="VHK1119" s="21"/>
      <c r="VHL1119" s="21"/>
      <c r="VHM1119" s="21"/>
      <c r="VHN1119" s="21"/>
      <c r="VHO1119" s="21"/>
      <c r="VHP1119" s="21"/>
      <c r="VHQ1119" s="21"/>
      <c r="VHR1119" s="21"/>
      <c r="VHS1119" s="21"/>
      <c r="VHT1119" s="21"/>
      <c r="VHU1119" s="21"/>
      <c r="VHV1119" s="21"/>
      <c r="VHW1119" s="21"/>
      <c r="VHX1119" s="21"/>
      <c r="VHY1119" s="21"/>
      <c r="VHZ1119" s="21"/>
      <c r="VIA1119" s="21"/>
      <c r="VIB1119" s="21"/>
      <c r="VIC1119" s="21"/>
      <c r="VID1119" s="21"/>
      <c r="VIE1119" s="21"/>
      <c r="VIF1119" s="21"/>
      <c r="VIG1119" s="21"/>
      <c r="VIH1119" s="21"/>
      <c r="VII1119" s="21"/>
      <c r="VIJ1119" s="21"/>
      <c r="VIK1119" s="21"/>
      <c r="VIL1119" s="21"/>
      <c r="VIM1119" s="21"/>
      <c r="VIN1119" s="21"/>
      <c r="VIO1119" s="21"/>
      <c r="VIP1119" s="21"/>
      <c r="VIQ1119" s="21"/>
      <c r="VIR1119" s="21"/>
      <c r="VIS1119" s="21"/>
      <c r="VIT1119" s="21"/>
      <c r="VIU1119" s="21"/>
      <c r="VIV1119" s="21"/>
      <c r="VIW1119" s="21"/>
      <c r="VIX1119" s="21"/>
      <c r="VIY1119" s="21"/>
      <c r="VIZ1119" s="21"/>
      <c r="VJA1119" s="21"/>
      <c r="VJB1119" s="21"/>
      <c r="VJC1119" s="21"/>
      <c r="VJD1119" s="21"/>
      <c r="VJE1119" s="21"/>
      <c r="VJF1119" s="21"/>
      <c r="VJG1119" s="21"/>
      <c r="VJH1119" s="21"/>
      <c r="VJI1119" s="21"/>
      <c r="VJJ1119" s="21"/>
      <c r="VJK1119" s="21"/>
      <c r="VJL1119" s="21"/>
      <c r="VJM1119" s="21"/>
      <c r="VJN1119" s="21"/>
      <c r="VJO1119" s="21"/>
      <c r="VJP1119" s="21"/>
      <c r="VJQ1119" s="21"/>
      <c r="VJR1119" s="21"/>
      <c r="VJS1119" s="21"/>
      <c r="VJT1119" s="21"/>
      <c r="VJU1119" s="21"/>
      <c r="VJV1119" s="21"/>
      <c r="VJW1119" s="21"/>
      <c r="VJX1119" s="21"/>
      <c r="VJY1119" s="21"/>
      <c r="VJZ1119" s="21"/>
      <c r="VKA1119" s="21"/>
      <c r="VKB1119" s="21"/>
      <c r="VKC1119" s="21"/>
      <c r="VKD1119" s="21"/>
      <c r="VKE1119" s="21"/>
      <c r="VKF1119" s="21"/>
      <c r="VKG1119" s="21"/>
      <c r="VKH1119" s="21"/>
      <c r="VKI1119" s="21"/>
      <c r="VKJ1119" s="21"/>
      <c r="VKK1119" s="21"/>
      <c r="VKL1119" s="21"/>
      <c r="VKM1119" s="21"/>
      <c r="VKN1119" s="21"/>
      <c r="VKO1119" s="21"/>
      <c r="VKP1119" s="21"/>
      <c r="VKQ1119" s="21"/>
      <c r="VKR1119" s="21"/>
      <c r="VKS1119" s="21"/>
      <c r="VKT1119" s="21"/>
      <c r="VKU1119" s="21"/>
      <c r="VKV1119" s="21"/>
      <c r="VKW1119" s="21"/>
      <c r="VKX1119" s="21"/>
      <c r="VKY1119" s="21"/>
      <c r="VKZ1119" s="21"/>
      <c r="VLA1119" s="21"/>
      <c r="VLB1119" s="21"/>
      <c r="VLC1119" s="21"/>
      <c r="VLD1119" s="21"/>
      <c r="VLE1119" s="21"/>
      <c r="VLF1119" s="21"/>
      <c r="VLG1119" s="21"/>
      <c r="VLH1119" s="21"/>
      <c r="VLI1119" s="21"/>
      <c r="VLJ1119" s="21"/>
      <c r="VLK1119" s="21"/>
      <c r="VLL1119" s="21"/>
      <c r="VLM1119" s="21"/>
      <c r="VLN1119" s="21"/>
      <c r="VLO1119" s="21"/>
      <c r="VLP1119" s="21"/>
      <c r="VLQ1119" s="21"/>
      <c r="VLR1119" s="21"/>
      <c r="VLS1119" s="21"/>
      <c r="VLT1119" s="21"/>
      <c r="VLU1119" s="21"/>
      <c r="VLV1119" s="21"/>
      <c r="VLW1119" s="21"/>
      <c r="VLX1119" s="21"/>
      <c r="VLY1119" s="21"/>
      <c r="VLZ1119" s="21"/>
      <c r="VMA1119" s="21"/>
      <c r="VMB1119" s="21"/>
      <c r="VMC1119" s="21"/>
      <c r="VMD1119" s="21"/>
      <c r="VME1119" s="21"/>
      <c r="VMF1119" s="21"/>
      <c r="VMG1119" s="21"/>
      <c r="VMH1119" s="21"/>
      <c r="VMI1119" s="21"/>
      <c r="VMJ1119" s="21"/>
      <c r="VMK1119" s="21"/>
      <c r="VML1119" s="21"/>
      <c r="VMM1119" s="21"/>
      <c r="VMN1119" s="21"/>
      <c r="VMO1119" s="21"/>
      <c r="VMP1119" s="21"/>
      <c r="VMQ1119" s="21"/>
      <c r="VMR1119" s="21"/>
      <c r="VMS1119" s="21"/>
      <c r="VMT1119" s="21"/>
      <c r="VMU1119" s="21"/>
      <c r="VMV1119" s="21"/>
      <c r="VMW1119" s="21"/>
      <c r="VMX1119" s="21"/>
      <c r="VMY1119" s="21"/>
      <c r="VMZ1119" s="21"/>
      <c r="VNA1119" s="21"/>
      <c r="VNB1119" s="21"/>
      <c r="VNC1119" s="21"/>
      <c r="VND1119" s="21"/>
      <c r="VNE1119" s="21"/>
      <c r="VNF1119" s="21"/>
      <c r="VNG1119" s="21"/>
      <c r="VNH1119" s="21"/>
      <c r="VNI1119" s="21"/>
      <c r="VNJ1119" s="21"/>
      <c r="VNK1119" s="21"/>
      <c r="VNL1119" s="21"/>
      <c r="VNM1119" s="21"/>
      <c r="VNN1119" s="21"/>
      <c r="VNO1119" s="21"/>
      <c r="VNP1119" s="21"/>
      <c r="VNQ1119" s="21"/>
      <c r="VNR1119" s="21"/>
      <c r="VNS1119" s="21"/>
      <c r="VNT1119" s="21"/>
      <c r="VNU1119" s="21"/>
      <c r="VNV1119" s="21"/>
      <c r="VNW1119" s="21"/>
      <c r="VNX1119" s="21"/>
      <c r="VNY1119" s="21"/>
      <c r="VNZ1119" s="21"/>
      <c r="VOA1119" s="21"/>
      <c r="VOB1119" s="21"/>
      <c r="VOC1119" s="21"/>
      <c r="VOD1119" s="21"/>
      <c r="VOE1119" s="21"/>
      <c r="VOF1119" s="21"/>
      <c r="VOG1119" s="21"/>
      <c r="VOH1119" s="21"/>
      <c r="VOI1119" s="21"/>
      <c r="VOJ1119" s="21"/>
      <c r="VOK1119" s="21"/>
      <c r="VOL1119" s="21"/>
      <c r="VOM1119" s="21"/>
      <c r="VON1119" s="21"/>
      <c r="VOO1119" s="21"/>
      <c r="VOP1119" s="21"/>
      <c r="VOQ1119" s="21"/>
      <c r="VOR1119" s="21"/>
      <c r="VOS1119" s="21"/>
      <c r="VOT1119" s="21"/>
      <c r="VOU1119" s="21"/>
      <c r="VOV1119" s="21"/>
      <c r="VOW1119" s="21"/>
      <c r="VOX1119" s="21"/>
      <c r="VOY1119" s="21"/>
      <c r="VOZ1119" s="21"/>
      <c r="VPA1119" s="21"/>
      <c r="VPB1119" s="21"/>
      <c r="VPC1119" s="21"/>
      <c r="VPD1119" s="21"/>
      <c r="VPE1119" s="21"/>
      <c r="VPF1119" s="21"/>
      <c r="VPG1119" s="21"/>
      <c r="VPH1119" s="21"/>
      <c r="VPI1119" s="21"/>
      <c r="VPJ1119" s="21"/>
      <c r="VPK1119" s="21"/>
      <c r="VPL1119" s="21"/>
      <c r="VPM1119" s="21"/>
      <c r="VPN1119" s="21"/>
      <c r="VPO1119" s="21"/>
      <c r="VPP1119" s="21"/>
      <c r="VPQ1119" s="21"/>
      <c r="VPR1119" s="21"/>
      <c r="VPS1119" s="21"/>
      <c r="VPT1119" s="21"/>
      <c r="VPU1119" s="21"/>
      <c r="VPV1119" s="21"/>
      <c r="VPW1119" s="21"/>
      <c r="VPX1119" s="21"/>
      <c r="VPY1119" s="21"/>
      <c r="VPZ1119" s="21"/>
      <c r="VQA1119" s="21"/>
      <c r="VQB1119" s="21"/>
      <c r="VQC1119" s="21"/>
      <c r="VQD1119" s="21"/>
      <c r="VQE1119" s="21"/>
      <c r="VQF1119" s="21"/>
      <c r="VQG1119" s="21"/>
      <c r="VQH1119" s="21"/>
      <c r="VQI1119" s="21"/>
      <c r="VQJ1119" s="21"/>
      <c r="VQK1119" s="21"/>
      <c r="VQL1119" s="21"/>
      <c r="VQM1119" s="21"/>
      <c r="VQN1119" s="21"/>
      <c r="VQO1119" s="21"/>
      <c r="VQP1119" s="21"/>
      <c r="VQQ1119" s="21"/>
      <c r="VQR1119" s="21"/>
      <c r="VQS1119" s="21"/>
      <c r="VQT1119" s="21"/>
      <c r="VQU1119" s="21"/>
      <c r="VQV1119" s="21"/>
      <c r="VQW1119" s="21"/>
      <c r="VQX1119" s="21"/>
      <c r="VQY1119" s="21"/>
      <c r="VQZ1119" s="21"/>
      <c r="VRA1119" s="21"/>
      <c r="VRB1119" s="21"/>
      <c r="VRC1119" s="21"/>
      <c r="VRD1119" s="21"/>
      <c r="VRE1119" s="21"/>
      <c r="VRF1119" s="21"/>
      <c r="VRG1119" s="21"/>
      <c r="VRH1119" s="21"/>
      <c r="VRI1119" s="21"/>
      <c r="VRJ1119" s="21"/>
      <c r="VRK1119" s="21"/>
      <c r="VRL1119" s="21"/>
      <c r="VRM1119" s="21"/>
      <c r="VRN1119" s="21"/>
      <c r="VRO1119" s="21"/>
      <c r="VRP1119" s="21"/>
      <c r="VRQ1119" s="21"/>
      <c r="VRR1119" s="21"/>
      <c r="VRS1119" s="21"/>
      <c r="VRT1119" s="21"/>
      <c r="VRU1119" s="21"/>
      <c r="VRV1119" s="21"/>
      <c r="VRW1119" s="21"/>
      <c r="VRX1119" s="21"/>
      <c r="VRY1119" s="21"/>
      <c r="VRZ1119" s="21"/>
      <c r="VSA1119" s="21"/>
      <c r="VSB1119" s="21"/>
      <c r="VSC1119" s="21"/>
      <c r="VSD1119" s="21"/>
      <c r="VSE1119" s="21"/>
      <c r="VSF1119" s="21"/>
      <c r="VSG1119" s="21"/>
      <c r="VSH1119" s="21"/>
      <c r="VSI1119" s="21"/>
      <c r="VSJ1119" s="21"/>
      <c r="VSK1119" s="21"/>
      <c r="VSL1119" s="21"/>
      <c r="VSM1119" s="21"/>
      <c r="VSN1119" s="21"/>
      <c r="VSO1119" s="21"/>
      <c r="VSP1119" s="21"/>
      <c r="VSQ1119" s="21"/>
      <c r="VSR1119" s="21"/>
      <c r="VSS1119" s="21"/>
      <c r="VST1119" s="21"/>
      <c r="VSU1119" s="21"/>
      <c r="VSV1119" s="21"/>
      <c r="VSW1119" s="21"/>
      <c r="VSX1119" s="21"/>
      <c r="VSY1119" s="21"/>
      <c r="VSZ1119" s="21"/>
      <c r="VTA1119" s="21"/>
      <c r="VTB1119" s="21"/>
      <c r="VTC1119" s="21"/>
      <c r="VTD1119" s="21"/>
      <c r="VTE1119" s="21"/>
      <c r="VTF1119" s="21"/>
      <c r="VTG1119" s="21"/>
      <c r="VTH1119" s="21"/>
      <c r="VTI1119" s="21"/>
      <c r="VTJ1119" s="21"/>
      <c r="VTK1119" s="21"/>
      <c r="VTL1119" s="21"/>
      <c r="VTM1119" s="21"/>
      <c r="VTN1119" s="21"/>
      <c r="VTO1119" s="21"/>
      <c r="VTP1119" s="21"/>
      <c r="VTQ1119" s="21"/>
      <c r="VTR1119" s="21"/>
      <c r="VTS1119" s="21"/>
      <c r="VTT1119" s="21"/>
      <c r="VTU1119" s="21"/>
      <c r="VTV1119" s="21"/>
      <c r="VTW1119" s="21"/>
      <c r="VTX1119" s="21"/>
      <c r="VTY1119" s="21"/>
      <c r="VTZ1119" s="21"/>
      <c r="VUA1119" s="21"/>
      <c r="VUB1119" s="21"/>
      <c r="VUC1119" s="21"/>
      <c r="VUD1119" s="21"/>
      <c r="VUE1119" s="21"/>
      <c r="VUF1119" s="21"/>
      <c r="VUG1119" s="21"/>
      <c r="VUH1119" s="21"/>
      <c r="VUI1119" s="21"/>
      <c r="VUJ1119" s="21"/>
      <c r="VUK1119" s="21"/>
      <c r="VUL1119" s="21"/>
      <c r="VUM1119" s="21"/>
      <c r="VUN1119" s="21"/>
      <c r="VUO1119" s="21"/>
      <c r="VUP1119" s="21"/>
      <c r="VUQ1119" s="21"/>
      <c r="VUR1119" s="21"/>
      <c r="VUS1119" s="21"/>
      <c r="VUT1119" s="21"/>
      <c r="VUU1119" s="21"/>
      <c r="VUV1119" s="21"/>
      <c r="VUW1119" s="21"/>
      <c r="VUX1119" s="21"/>
      <c r="VUY1119" s="21"/>
      <c r="VUZ1119" s="21"/>
      <c r="VVA1119" s="21"/>
      <c r="VVB1119" s="21"/>
      <c r="VVC1119" s="21"/>
      <c r="VVD1119" s="21"/>
      <c r="VVE1119" s="21"/>
      <c r="VVF1119" s="21"/>
      <c r="VVG1119" s="21"/>
      <c r="VVH1119" s="21"/>
      <c r="VVI1119" s="21"/>
      <c r="VVJ1119" s="21"/>
      <c r="VVK1119" s="21"/>
      <c r="VVL1119" s="21"/>
      <c r="VVM1119" s="21"/>
      <c r="VVN1119" s="21"/>
      <c r="VVO1119" s="21"/>
      <c r="VVP1119" s="21"/>
      <c r="VVQ1119" s="21"/>
      <c r="VVR1119" s="21"/>
      <c r="VVS1119" s="21"/>
      <c r="VVT1119" s="21"/>
      <c r="VVU1119" s="21"/>
      <c r="VVV1119" s="21"/>
      <c r="VVW1119" s="21"/>
      <c r="VVX1119" s="21"/>
      <c r="VVY1119" s="21"/>
      <c r="VVZ1119" s="21"/>
      <c r="VWA1119" s="21"/>
      <c r="VWB1119" s="21"/>
      <c r="VWC1119" s="21"/>
      <c r="VWD1119" s="21"/>
      <c r="VWE1119" s="21"/>
      <c r="VWF1119" s="21"/>
      <c r="VWG1119" s="21"/>
      <c r="VWH1119" s="21"/>
      <c r="VWI1119" s="21"/>
      <c r="VWJ1119" s="21"/>
      <c r="VWK1119" s="21"/>
      <c r="VWL1119" s="21"/>
      <c r="VWM1119" s="21"/>
      <c r="VWN1119" s="21"/>
      <c r="VWO1119" s="21"/>
      <c r="VWP1119" s="21"/>
      <c r="VWQ1119" s="21"/>
      <c r="VWR1119" s="21"/>
      <c r="VWS1119" s="21"/>
      <c r="VWT1119" s="21"/>
      <c r="VWU1119" s="21"/>
      <c r="VWV1119" s="21"/>
      <c r="VWW1119" s="21"/>
      <c r="VWX1119" s="21"/>
      <c r="VWY1119" s="21"/>
      <c r="VWZ1119" s="21"/>
      <c r="VXA1119" s="21"/>
      <c r="VXB1119" s="21"/>
      <c r="VXC1119" s="21"/>
      <c r="VXD1119" s="21"/>
      <c r="VXE1119" s="21"/>
      <c r="VXF1119" s="21"/>
      <c r="VXG1119" s="21"/>
      <c r="VXH1119" s="21"/>
      <c r="VXI1119" s="21"/>
      <c r="VXJ1119" s="21"/>
      <c r="VXK1119" s="21"/>
      <c r="VXL1119" s="21"/>
      <c r="VXM1119" s="21"/>
      <c r="VXN1119" s="21"/>
      <c r="VXO1119" s="21"/>
      <c r="VXP1119" s="21"/>
      <c r="VXQ1119" s="21"/>
      <c r="VXR1119" s="21"/>
      <c r="VXS1119" s="21"/>
      <c r="VXT1119" s="21"/>
      <c r="VXU1119" s="21"/>
      <c r="VXV1119" s="21"/>
      <c r="VXW1119" s="21"/>
      <c r="VXX1119" s="21"/>
      <c r="VXY1119" s="21"/>
      <c r="VXZ1119" s="21"/>
      <c r="VYA1119" s="21"/>
      <c r="VYB1119" s="21"/>
      <c r="VYC1119" s="21"/>
      <c r="VYD1119" s="21"/>
      <c r="VYE1119" s="21"/>
      <c r="VYF1119" s="21"/>
      <c r="VYG1119" s="21"/>
      <c r="VYH1119" s="21"/>
      <c r="VYI1119" s="21"/>
      <c r="VYJ1119" s="21"/>
      <c r="VYK1119" s="21"/>
      <c r="VYL1119" s="21"/>
      <c r="VYM1119" s="21"/>
      <c r="VYN1119" s="21"/>
      <c r="VYO1119" s="21"/>
      <c r="VYP1119" s="21"/>
      <c r="VYQ1119" s="21"/>
      <c r="VYR1119" s="21"/>
      <c r="VYS1119" s="21"/>
      <c r="VYT1119" s="21"/>
      <c r="VYU1119" s="21"/>
      <c r="VYV1119" s="21"/>
      <c r="VYW1119" s="21"/>
      <c r="VYX1119" s="21"/>
      <c r="VYY1119" s="21"/>
      <c r="VYZ1119" s="21"/>
      <c r="VZA1119" s="21"/>
      <c r="VZB1119" s="21"/>
      <c r="VZC1119" s="21"/>
      <c r="VZD1119" s="21"/>
      <c r="VZE1119" s="21"/>
      <c r="VZF1119" s="21"/>
      <c r="VZG1119" s="21"/>
      <c r="VZH1119" s="21"/>
      <c r="VZI1119" s="21"/>
      <c r="VZJ1119" s="21"/>
      <c r="VZK1119" s="21"/>
      <c r="VZL1119" s="21"/>
      <c r="VZM1119" s="21"/>
      <c r="VZN1119" s="21"/>
      <c r="VZO1119" s="21"/>
      <c r="VZP1119" s="21"/>
      <c r="VZQ1119" s="21"/>
      <c r="VZR1119" s="21"/>
      <c r="VZS1119" s="21"/>
      <c r="VZT1119" s="21"/>
      <c r="VZU1119" s="21"/>
      <c r="VZV1119" s="21"/>
      <c r="VZW1119" s="21"/>
      <c r="VZX1119" s="21"/>
      <c r="VZY1119" s="21"/>
      <c r="VZZ1119" s="21"/>
      <c r="WAA1119" s="21"/>
      <c r="WAB1119" s="21"/>
      <c r="WAC1119" s="21"/>
      <c r="WAD1119" s="21"/>
      <c r="WAE1119" s="21"/>
      <c r="WAF1119" s="21"/>
      <c r="WAG1119" s="21"/>
      <c r="WAH1119" s="21"/>
      <c r="WAI1119" s="21"/>
      <c r="WAJ1119" s="21"/>
      <c r="WAK1119" s="21"/>
      <c r="WAL1119" s="21"/>
      <c r="WAM1119" s="21"/>
      <c r="WAN1119" s="21"/>
      <c r="WAO1119" s="21"/>
      <c r="WAP1119" s="21"/>
      <c r="WAQ1119" s="21"/>
      <c r="WAR1119" s="21"/>
      <c r="WAS1119" s="21"/>
      <c r="WAT1119" s="21"/>
      <c r="WAU1119" s="21"/>
      <c r="WAV1119" s="21"/>
      <c r="WAW1119" s="21"/>
      <c r="WAX1119" s="21"/>
      <c r="WAY1119" s="21"/>
      <c r="WAZ1119" s="21"/>
      <c r="WBA1119" s="21"/>
      <c r="WBB1119" s="21"/>
      <c r="WBC1119" s="21"/>
      <c r="WBD1119" s="21"/>
      <c r="WBE1119" s="21"/>
      <c r="WBF1119" s="21"/>
      <c r="WBG1119" s="21"/>
      <c r="WBH1119" s="21"/>
      <c r="WBI1119" s="21"/>
      <c r="WBJ1119" s="21"/>
      <c r="WBK1119" s="21"/>
      <c r="WBL1119" s="21"/>
      <c r="WBM1119" s="21"/>
      <c r="WBN1119" s="21"/>
      <c r="WBO1119" s="21"/>
      <c r="WBP1119" s="21"/>
      <c r="WBQ1119" s="21"/>
      <c r="WBR1119" s="21"/>
      <c r="WBS1119" s="21"/>
      <c r="WBT1119" s="21"/>
      <c r="WBU1119" s="21"/>
      <c r="WBV1119" s="21"/>
      <c r="WBW1119" s="21"/>
      <c r="WBX1119" s="21"/>
      <c r="WBY1119" s="21"/>
      <c r="WBZ1119" s="21"/>
      <c r="WCA1119" s="21"/>
      <c r="WCB1119" s="21"/>
      <c r="WCC1119" s="21"/>
      <c r="WCD1119" s="21"/>
      <c r="WCE1119" s="21"/>
      <c r="WCF1119" s="21"/>
      <c r="WCG1119" s="21"/>
      <c r="WCH1119" s="21"/>
      <c r="WCI1119" s="21"/>
      <c r="WCJ1119" s="21"/>
      <c r="WCK1119" s="21"/>
      <c r="WCL1119" s="21"/>
      <c r="WCM1119" s="21"/>
      <c r="WCN1119" s="21"/>
      <c r="WCO1119" s="21"/>
      <c r="WCP1119" s="21"/>
      <c r="WCQ1119" s="21"/>
      <c r="WCR1119" s="21"/>
      <c r="WCS1119" s="21"/>
      <c r="WCT1119" s="21"/>
      <c r="WCU1119" s="21"/>
      <c r="WCV1119" s="21"/>
      <c r="WCW1119" s="21"/>
      <c r="WCX1119" s="21"/>
      <c r="WCY1119" s="21"/>
      <c r="WCZ1119" s="21"/>
      <c r="WDA1119" s="21"/>
      <c r="WDB1119" s="21"/>
      <c r="WDC1119" s="21"/>
      <c r="WDD1119" s="21"/>
      <c r="WDE1119" s="21"/>
      <c r="WDF1119" s="21"/>
      <c r="WDG1119" s="21"/>
      <c r="WDH1119" s="21"/>
      <c r="WDI1119" s="21"/>
      <c r="WDJ1119" s="21"/>
      <c r="WDK1119" s="21"/>
      <c r="WDL1119" s="21"/>
      <c r="WDM1119" s="21"/>
      <c r="WDN1119" s="21"/>
      <c r="WDO1119" s="21"/>
      <c r="WDP1119" s="21"/>
      <c r="WDQ1119" s="21"/>
      <c r="WDR1119" s="21"/>
      <c r="WDS1119" s="21"/>
      <c r="WDT1119" s="21"/>
      <c r="WDU1119" s="21"/>
      <c r="WDV1119" s="21"/>
      <c r="WDW1119" s="21"/>
      <c r="WDX1119" s="21"/>
      <c r="WDY1119" s="21"/>
      <c r="WDZ1119" s="21"/>
      <c r="WEA1119" s="21"/>
      <c r="WEB1119" s="21"/>
      <c r="WEC1119" s="21"/>
      <c r="WED1119" s="21"/>
      <c r="WEE1119" s="21"/>
      <c r="WEF1119" s="21"/>
      <c r="WEG1119" s="21"/>
      <c r="WEH1119" s="21"/>
      <c r="WEI1119" s="21"/>
      <c r="WEJ1119" s="21"/>
      <c r="WEK1119" s="21"/>
      <c r="WEL1119" s="21"/>
      <c r="WEM1119" s="21"/>
      <c r="WEN1119" s="21"/>
      <c r="WEO1119" s="21"/>
      <c r="WEP1119" s="21"/>
      <c r="WEQ1119" s="21"/>
      <c r="WER1119" s="21"/>
      <c r="WES1119" s="21"/>
      <c r="WET1119" s="21"/>
      <c r="WEU1119" s="21"/>
      <c r="WEV1119" s="21"/>
      <c r="WEW1119" s="21"/>
      <c r="WEX1119" s="21"/>
      <c r="WEY1119" s="21"/>
      <c r="WEZ1119" s="21"/>
      <c r="WFA1119" s="21"/>
      <c r="WFB1119" s="21"/>
      <c r="WFC1119" s="21"/>
      <c r="WFD1119" s="21"/>
      <c r="WFE1119" s="21"/>
      <c r="WFF1119" s="21"/>
      <c r="WFG1119" s="21"/>
      <c r="WFH1119" s="21"/>
      <c r="WFI1119" s="21"/>
      <c r="WFJ1119" s="21"/>
      <c r="WFK1119" s="21"/>
      <c r="WFL1119" s="21"/>
      <c r="WFM1119" s="21"/>
      <c r="WFN1119" s="21"/>
      <c r="WFO1119" s="21"/>
      <c r="WFP1119" s="21"/>
      <c r="WFQ1119" s="21"/>
      <c r="WFR1119" s="21"/>
      <c r="WFS1119" s="21"/>
      <c r="WFT1119" s="21"/>
      <c r="WFU1119" s="21"/>
      <c r="WFV1119" s="21"/>
      <c r="WFW1119" s="21"/>
      <c r="WFX1119" s="21"/>
      <c r="WFY1119" s="21"/>
      <c r="WFZ1119" s="21"/>
      <c r="WGA1119" s="21"/>
      <c r="WGB1119" s="21"/>
      <c r="WGC1119" s="21"/>
      <c r="WGD1119" s="21"/>
      <c r="WGE1119" s="21"/>
      <c r="WGF1119" s="21"/>
      <c r="WGG1119" s="21"/>
      <c r="WGH1119" s="21"/>
      <c r="WGI1119" s="21"/>
      <c r="WGJ1119" s="21"/>
      <c r="WGK1119" s="21"/>
      <c r="WGL1119" s="21"/>
      <c r="WGM1119" s="21"/>
      <c r="WGN1119" s="21"/>
      <c r="WGO1119" s="21"/>
      <c r="WGP1119" s="21"/>
      <c r="WGQ1119" s="21"/>
      <c r="WGR1119" s="21"/>
      <c r="WGS1119" s="21"/>
      <c r="WGT1119" s="21"/>
      <c r="WGU1119" s="21"/>
      <c r="WGV1119" s="21"/>
      <c r="WGW1119" s="21"/>
      <c r="WGX1119" s="21"/>
      <c r="WGY1119" s="21"/>
      <c r="WGZ1119" s="21"/>
      <c r="WHA1119" s="21"/>
      <c r="WHB1119" s="21"/>
      <c r="WHC1119" s="21"/>
      <c r="WHD1119" s="21"/>
      <c r="WHE1119" s="21"/>
      <c r="WHF1119" s="21"/>
      <c r="WHG1119" s="21"/>
      <c r="WHH1119" s="21"/>
      <c r="WHI1119" s="21"/>
      <c r="WHJ1119" s="21"/>
      <c r="WHK1119" s="21"/>
      <c r="WHL1119" s="21"/>
      <c r="WHM1119" s="21"/>
      <c r="WHN1119" s="21"/>
      <c r="WHO1119" s="21"/>
      <c r="WHP1119" s="21"/>
      <c r="WHQ1119" s="21"/>
      <c r="WHR1119" s="21"/>
      <c r="WHS1119" s="21"/>
      <c r="WHT1119" s="21"/>
      <c r="WHU1119" s="21"/>
      <c r="WHV1119" s="21"/>
      <c r="WHW1119" s="21"/>
      <c r="WHX1119" s="21"/>
      <c r="WHY1119" s="21"/>
      <c r="WHZ1119" s="21"/>
      <c r="WIA1119" s="21"/>
      <c r="WIB1119" s="21"/>
      <c r="WIC1119" s="21"/>
      <c r="WID1119" s="21"/>
      <c r="WIE1119" s="21"/>
      <c r="WIF1119" s="21"/>
      <c r="WIG1119" s="21"/>
      <c r="WIH1119" s="21"/>
      <c r="WII1119" s="21"/>
      <c r="WIJ1119" s="21"/>
      <c r="WIK1119" s="21"/>
      <c r="WIL1119" s="21"/>
      <c r="WIM1119" s="21"/>
      <c r="WIN1119" s="21"/>
      <c r="WIO1119" s="21"/>
      <c r="WIP1119" s="21"/>
      <c r="WIQ1119" s="21"/>
      <c r="WIR1119" s="21"/>
      <c r="WIS1119" s="21"/>
      <c r="WIT1119" s="21"/>
      <c r="WIU1119" s="21"/>
      <c r="WIV1119" s="21"/>
      <c r="WIW1119" s="21"/>
      <c r="WIX1119" s="21"/>
      <c r="WIY1119" s="21"/>
      <c r="WIZ1119" s="21"/>
      <c r="WJA1119" s="21"/>
      <c r="WJB1119" s="21"/>
      <c r="WJC1119" s="21"/>
      <c r="WJD1119" s="21"/>
      <c r="WJE1119" s="21"/>
      <c r="WJF1119" s="21"/>
      <c r="WJG1119" s="21"/>
      <c r="WJH1119" s="21"/>
      <c r="WJI1119" s="21"/>
      <c r="WJJ1119" s="21"/>
      <c r="WJK1119" s="21"/>
      <c r="WJL1119" s="21"/>
      <c r="WJM1119" s="21"/>
      <c r="WJN1119" s="21"/>
      <c r="WJO1119" s="21"/>
      <c r="WJP1119" s="21"/>
      <c r="WJQ1119" s="21"/>
      <c r="WJR1119" s="21"/>
      <c r="WJS1119" s="21"/>
      <c r="WJT1119" s="21"/>
      <c r="WJU1119" s="21"/>
      <c r="WJV1119" s="21"/>
      <c r="WJW1119" s="21"/>
      <c r="WJX1119" s="21"/>
      <c r="WJY1119" s="21"/>
      <c r="WJZ1119" s="21"/>
      <c r="WKA1119" s="21"/>
      <c r="WKB1119" s="21"/>
      <c r="WKC1119" s="21"/>
      <c r="WKD1119" s="21"/>
      <c r="WKE1119" s="21"/>
      <c r="WKF1119" s="21"/>
      <c r="WKG1119" s="21"/>
      <c r="WKH1119" s="21"/>
      <c r="WKI1119" s="21"/>
      <c r="WKJ1119" s="21"/>
      <c r="WKK1119" s="21"/>
      <c r="WKL1119" s="21"/>
      <c r="WKM1119" s="21"/>
      <c r="WKN1119" s="21"/>
      <c r="WKO1119" s="21"/>
      <c r="WKP1119" s="21"/>
      <c r="WKQ1119" s="21"/>
      <c r="WKR1119" s="21"/>
      <c r="WKS1119" s="21"/>
      <c r="WKT1119" s="21"/>
      <c r="WKU1119" s="21"/>
      <c r="WKV1119" s="21"/>
      <c r="WKW1119" s="21"/>
      <c r="WKX1119" s="21"/>
      <c r="WKY1119" s="21"/>
      <c r="WKZ1119" s="21"/>
      <c r="WLA1119" s="21"/>
      <c r="WLB1119" s="21"/>
      <c r="WLC1119" s="21"/>
      <c r="WLD1119" s="21"/>
      <c r="WLE1119" s="21"/>
      <c r="WLF1119" s="21"/>
      <c r="WLG1119" s="21"/>
      <c r="WLH1119" s="21"/>
      <c r="WLI1119" s="21"/>
      <c r="WLJ1119" s="21"/>
      <c r="WLK1119" s="21"/>
      <c r="WLL1119" s="21"/>
      <c r="WLM1119" s="21"/>
      <c r="WLN1119" s="21"/>
      <c r="WLO1119" s="21"/>
      <c r="WLP1119" s="21"/>
      <c r="WLQ1119" s="21"/>
      <c r="WLR1119" s="21"/>
      <c r="WLS1119" s="21"/>
      <c r="WLT1119" s="21"/>
      <c r="WLU1119" s="21"/>
      <c r="WLV1119" s="21"/>
      <c r="WLW1119" s="21"/>
      <c r="WLX1119" s="21"/>
      <c r="WLY1119" s="21"/>
      <c r="WLZ1119" s="21"/>
      <c r="WMA1119" s="21"/>
      <c r="WMB1119" s="21"/>
      <c r="WMC1119" s="21"/>
      <c r="WMD1119" s="21"/>
      <c r="WME1119" s="21"/>
      <c r="WMF1119" s="21"/>
      <c r="WMG1119" s="21"/>
      <c r="WMH1119" s="21"/>
      <c r="WMI1119" s="21"/>
      <c r="WMJ1119" s="21"/>
      <c r="WMK1119" s="21"/>
      <c r="WML1119" s="21"/>
      <c r="WMM1119" s="21"/>
      <c r="WMN1119" s="21"/>
      <c r="WMO1119" s="21"/>
      <c r="WMP1119" s="21"/>
      <c r="WMQ1119" s="21"/>
      <c r="WMR1119" s="21"/>
      <c r="WMS1119" s="21"/>
      <c r="WMT1119" s="21"/>
      <c r="WMU1119" s="21"/>
      <c r="WMV1119" s="21"/>
      <c r="WMW1119" s="21"/>
      <c r="WMX1119" s="21"/>
      <c r="WMY1119" s="21"/>
      <c r="WMZ1119" s="21"/>
      <c r="WNA1119" s="21"/>
      <c r="WNB1119" s="21"/>
      <c r="WNC1119" s="21"/>
      <c r="WND1119" s="21"/>
      <c r="WNE1119" s="21"/>
      <c r="WNF1119" s="21"/>
      <c r="WNG1119" s="21"/>
      <c r="WNH1119" s="21"/>
      <c r="WNI1119" s="21"/>
      <c r="WNJ1119" s="21"/>
      <c r="WNK1119" s="21"/>
      <c r="WNL1119" s="21"/>
      <c r="WNM1119" s="21"/>
      <c r="WNN1119" s="21"/>
      <c r="WNO1119" s="21"/>
      <c r="WNP1119" s="21"/>
      <c r="WNQ1119" s="21"/>
      <c r="WNR1119" s="21"/>
      <c r="WNS1119" s="21"/>
      <c r="WNT1119" s="21"/>
      <c r="WNU1119" s="21"/>
      <c r="WNV1119" s="21"/>
      <c r="WNW1119" s="21"/>
      <c r="WNX1119" s="21"/>
      <c r="WNY1119" s="21"/>
      <c r="WNZ1119" s="21"/>
      <c r="WOA1119" s="21"/>
      <c r="WOB1119" s="21"/>
      <c r="WOC1119" s="21"/>
      <c r="WOD1119" s="21"/>
      <c r="WOE1119" s="21"/>
      <c r="WOF1119" s="21"/>
      <c r="WOG1119" s="21"/>
      <c r="WOH1119" s="21"/>
      <c r="WOI1119" s="21"/>
      <c r="WOJ1119" s="21"/>
      <c r="WOK1119" s="21"/>
      <c r="WOL1119" s="21"/>
      <c r="WOM1119" s="21"/>
      <c r="WON1119" s="21"/>
      <c r="WOO1119" s="21"/>
      <c r="WOP1119" s="21"/>
      <c r="WOQ1119" s="21"/>
      <c r="WOR1119" s="21"/>
      <c r="WOS1119" s="21"/>
      <c r="WOT1119" s="21"/>
      <c r="WOU1119" s="21"/>
      <c r="WOV1119" s="21"/>
      <c r="WOW1119" s="21"/>
      <c r="WOX1119" s="21"/>
      <c r="WOY1119" s="21"/>
      <c r="WOZ1119" s="21"/>
      <c r="WPA1119" s="21"/>
      <c r="WPB1119" s="21"/>
      <c r="WPC1119" s="21"/>
      <c r="WPD1119" s="21"/>
      <c r="WPE1119" s="21"/>
      <c r="WPF1119" s="21"/>
      <c r="WPG1119" s="21"/>
      <c r="WPH1119" s="21"/>
      <c r="WPI1119" s="21"/>
      <c r="WPJ1119" s="21"/>
      <c r="WPK1119" s="21"/>
      <c r="WPL1119" s="21"/>
      <c r="WPM1119" s="21"/>
      <c r="WPN1119" s="21"/>
      <c r="WPO1119" s="21"/>
      <c r="WPP1119" s="21"/>
      <c r="WPQ1119" s="21"/>
      <c r="WPR1119" s="21"/>
      <c r="WPS1119" s="21"/>
      <c r="WPT1119" s="21"/>
      <c r="WPU1119" s="21"/>
      <c r="WPV1119" s="21"/>
      <c r="WPW1119" s="21"/>
      <c r="WPX1119" s="21"/>
      <c r="WPY1119" s="21"/>
      <c r="WPZ1119" s="21"/>
      <c r="WQA1119" s="21"/>
      <c r="WQB1119" s="21"/>
      <c r="WQC1119" s="21"/>
      <c r="WQD1119" s="21"/>
      <c r="WQE1119" s="21"/>
      <c r="WQF1119" s="21"/>
      <c r="WQG1119" s="21"/>
      <c r="WQH1119" s="21"/>
      <c r="WQI1119" s="21"/>
      <c r="WQJ1119" s="21"/>
      <c r="WQK1119" s="21"/>
      <c r="WQL1119" s="21"/>
      <c r="WQM1119" s="21"/>
      <c r="WQN1119" s="21"/>
      <c r="WQO1119" s="21"/>
      <c r="WQP1119" s="21"/>
      <c r="WQQ1119" s="21"/>
      <c r="WQR1119" s="21"/>
      <c r="WQS1119" s="21"/>
      <c r="WQT1119" s="21"/>
      <c r="WQU1119" s="21"/>
      <c r="WQV1119" s="21"/>
      <c r="WQW1119" s="21"/>
      <c r="WQX1119" s="21"/>
      <c r="WQY1119" s="21"/>
      <c r="WQZ1119" s="21"/>
      <c r="WRA1119" s="21"/>
      <c r="WRB1119" s="21"/>
      <c r="WRC1119" s="21"/>
      <c r="WRD1119" s="21"/>
      <c r="WRE1119" s="21"/>
      <c r="WRF1119" s="21"/>
      <c r="WRG1119" s="21"/>
      <c r="WRH1119" s="21"/>
      <c r="WRI1119" s="21"/>
      <c r="WRJ1119" s="21"/>
      <c r="WRK1119" s="21"/>
      <c r="WRL1119" s="21"/>
      <c r="WRM1119" s="21"/>
      <c r="WRN1119" s="21"/>
      <c r="WRO1119" s="21"/>
      <c r="WRP1119" s="21"/>
      <c r="WRQ1119" s="21"/>
      <c r="WRR1119" s="21"/>
      <c r="WRS1119" s="21"/>
      <c r="WRT1119" s="21"/>
      <c r="WRU1119" s="21"/>
      <c r="WRV1119" s="21"/>
      <c r="WRW1119" s="21"/>
      <c r="WRX1119" s="21"/>
      <c r="WRY1119" s="21"/>
      <c r="WRZ1119" s="21"/>
      <c r="WSA1119" s="21"/>
      <c r="WSB1119" s="21"/>
      <c r="WSC1119" s="21"/>
      <c r="WSD1119" s="21"/>
      <c r="WSE1119" s="21"/>
      <c r="WSF1119" s="21"/>
      <c r="WSG1119" s="21"/>
      <c r="WSH1119" s="21"/>
      <c r="WSI1119" s="21"/>
      <c r="WSJ1119" s="21"/>
      <c r="WSK1119" s="21"/>
      <c r="WSL1119" s="21"/>
      <c r="WSM1119" s="21"/>
      <c r="WSN1119" s="21"/>
      <c r="WSO1119" s="21"/>
      <c r="WSP1119" s="21"/>
      <c r="WSQ1119" s="21"/>
      <c r="WSR1119" s="21"/>
      <c r="WSS1119" s="21"/>
      <c r="WST1119" s="21"/>
      <c r="WSU1119" s="21"/>
      <c r="WSV1119" s="21"/>
      <c r="WSW1119" s="21"/>
      <c r="WSX1119" s="21"/>
      <c r="WSY1119" s="21"/>
      <c r="WSZ1119" s="21"/>
      <c r="WTA1119" s="21"/>
      <c r="WTB1119" s="21"/>
      <c r="WTC1119" s="21"/>
      <c r="WTD1119" s="21"/>
      <c r="WTE1119" s="21"/>
      <c r="WTF1119" s="21"/>
      <c r="WTG1119" s="21"/>
      <c r="WTH1119" s="21"/>
      <c r="WTI1119" s="21"/>
      <c r="WTJ1119" s="21"/>
      <c r="WTK1119" s="21"/>
      <c r="WTL1119" s="21"/>
      <c r="WTM1119" s="21"/>
      <c r="WTN1119" s="21"/>
      <c r="WTO1119" s="21"/>
      <c r="WTP1119" s="21"/>
      <c r="WTQ1119" s="21"/>
      <c r="WTR1119" s="21"/>
      <c r="WTS1119" s="21"/>
      <c r="WTT1119" s="21"/>
      <c r="WTU1119" s="21"/>
      <c r="WTV1119" s="21"/>
      <c r="WTW1119" s="21"/>
      <c r="WTX1119" s="21"/>
      <c r="WTY1119" s="21"/>
      <c r="WTZ1119" s="21"/>
      <c r="WUA1119" s="21"/>
      <c r="WUB1119" s="21"/>
      <c r="WUC1119" s="21"/>
      <c r="WUD1119" s="21"/>
      <c r="WUE1119" s="21"/>
      <c r="WUF1119" s="21"/>
      <c r="WUG1119" s="21"/>
      <c r="WUH1119" s="21"/>
      <c r="WUI1119" s="21"/>
      <c r="WUJ1119" s="21"/>
      <c r="WUK1119" s="21"/>
      <c r="WUL1119" s="21"/>
      <c r="WUM1119" s="21"/>
      <c r="WUN1119" s="21"/>
      <c r="WUO1119" s="21"/>
      <c r="WUP1119" s="21"/>
      <c r="WUQ1119" s="21"/>
      <c r="WUR1119" s="21"/>
      <c r="WUS1119" s="21"/>
      <c r="WUT1119" s="21"/>
      <c r="WUU1119" s="21"/>
      <c r="WUV1119" s="21"/>
      <c r="WUW1119" s="21"/>
      <c r="WUX1119" s="21"/>
      <c r="WUY1119" s="21"/>
      <c r="WUZ1119" s="21"/>
      <c r="WVA1119" s="21"/>
      <c r="WVB1119" s="21"/>
      <c r="WVC1119" s="21"/>
      <c r="WVD1119" s="21"/>
      <c r="WVE1119" s="21"/>
      <c r="WVF1119" s="21"/>
      <c r="WVG1119" s="21"/>
      <c r="WVH1119" s="21"/>
      <c r="WVI1119" s="21"/>
      <c r="WVJ1119" s="21"/>
      <c r="WVK1119" s="21"/>
      <c r="WVL1119" s="21"/>
      <c r="WVM1119" s="21"/>
      <c r="WVN1119" s="21"/>
      <c r="WVO1119" s="21"/>
      <c r="WVP1119" s="21"/>
      <c r="WVQ1119" s="21"/>
      <c r="WVR1119" s="21"/>
      <c r="WVS1119" s="21"/>
      <c r="WVT1119" s="21"/>
      <c r="WVU1119" s="21"/>
      <c r="WVV1119" s="21"/>
      <c r="WVW1119" s="21"/>
      <c r="WVX1119" s="21"/>
      <c r="WVY1119" s="21"/>
      <c r="WVZ1119" s="21"/>
      <c r="WWA1119" s="21"/>
      <c r="WWB1119" s="21"/>
      <c r="WWC1119" s="21"/>
      <c r="WWD1119" s="21"/>
      <c r="WWE1119" s="21"/>
      <c r="WWF1119" s="21"/>
      <c r="WWG1119" s="21"/>
      <c r="WWH1119" s="21"/>
      <c r="WWI1119" s="21"/>
      <c r="WWJ1119" s="21"/>
      <c r="WWK1119" s="21"/>
      <c r="WWL1119" s="21"/>
      <c r="WWM1119" s="21"/>
      <c r="WWN1119" s="21"/>
      <c r="WWO1119" s="21"/>
      <c r="WWP1119" s="21"/>
      <c r="WWQ1119" s="21"/>
      <c r="WWR1119" s="21"/>
      <c r="WWS1119" s="21"/>
      <c r="WWT1119" s="21"/>
      <c r="WWU1119" s="21"/>
      <c r="WWV1119" s="21"/>
      <c r="WWW1119" s="21"/>
      <c r="WWX1119" s="21"/>
      <c r="WWY1119" s="21"/>
      <c r="WWZ1119" s="21"/>
      <c r="WXA1119" s="21"/>
      <c r="WXB1119" s="21"/>
      <c r="WXC1119" s="21"/>
      <c r="WXD1119" s="21"/>
      <c r="WXE1119" s="21"/>
      <c r="WXF1119" s="21"/>
      <c r="WXG1119" s="21"/>
      <c r="WXH1119" s="21"/>
      <c r="WXI1119" s="21"/>
      <c r="WXJ1119" s="21"/>
      <c r="WXK1119" s="21"/>
      <c r="WXL1119" s="21"/>
      <c r="WXM1119" s="21"/>
      <c r="WXN1119" s="21"/>
      <c r="WXO1119" s="21"/>
      <c r="WXP1119" s="21"/>
      <c r="WXQ1119" s="21"/>
      <c r="WXR1119" s="21"/>
      <c r="WXS1119" s="21"/>
      <c r="WXT1119" s="21"/>
      <c r="WXU1119" s="21"/>
      <c r="WXV1119" s="21"/>
      <c r="WXW1119" s="21"/>
      <c r="WXX1119" s="21"/>
      <c r="WXY1119" s="21"/>
      <c r="WXZ1119" s="21"/>
      <c r="WYA1119" s="21"/>
      <c r="WYB1119" s="21"/>
      <c r="WYC1119" s="21"/>
      <c r="WYD1119" s="21"/>
      <c r="WYE1119" s="21"/>
      <c r="WYF1119" s="21"/>
      <c r="WYG1119" s="21"/>
      <c r="WYH1119" s="21"/>
      <c r="WYI1119" s="21"/>
      <c r="WYJ1119" s="21"/>
      <c r="WYK1119" s="21"/>
      <c r="WYL1119" s="21"/>
      <c r="WYM1119" s="21"/>
      <c r="WYN1119" s="21"/>
      <c r="WYO1119" s="21"/>
      <c r="WYP1119" s="21"/>
      <c r="WYQ1119" s="21"/>
      <c r="WYR1119" s="21"/>
      <c r="WYS1119" s="21"/>
      <c r="WYT1119" s="21"/>
      <c r="WYU1119" s="21"/>
      <c r="WYV1119" s="21"/>
      <c r="WYW1119" s="21"/>
      <c r="WYX1119" s="21"/>
      <c r="WYY1119" s="21"/>
      <c r="WYZ1119" s="21"/>
      <c r="WZA1119" s="21"/>
      <c r="WZB1119" s="21"/>
      <c r="WZC1119" s="21"/>
      <c r="WZD1119" s="21"/>
      <c r="WZE1119" s="21"/>
      <c r="WZF1119" s="21"/>
      <c r="WZG1119" s="21"/>
      <c r="WZH1119" s="21"/>
      <c r="WZI1119" s="21"/>
      <c r="WZJ1119" s="21"/>
      <c r="WZK1119" s="21"/>
      <c r="WZL1119" s="21"/>
      <c r="WZM1119" s="21"/>
      <c r="WZN1119" s="21"/>
      <c r="WZO1119" s="21"/>
      <c r="WZP1119" s="21"/>
      <c r="WZQ1119" s="21"/>
      <c r="WZR1119" s="21"/>
      <c r="WZS1119" s="21"/>
      <c r="WZT1119" s="21"/>
      <c r="WZU1119" s="21"/>
      <c r="WZV1119" s="21"/>
      <c r="WZW1119" s="21"/>
      <c r="WZX1119" s="21"/>
      <c r="WZY1119" s="21"/>
      <c r="WZZ1119" s="21"/>
      <c r="XAA1119" s="21"/>
      <c r="XAB1119" s="21"/>
      <c r="XAC1119" s="21"/>
      <c r="XAD1119" s="21"/>
      <c r="XAE1119" s="21"/>
      <c r="XAF1119" s="21"/>
      <c r="XAG1119" s="21"/>
      <c r="XAH1119" s="21"/>
      <c r="XAI1119" s="21"/>
      <c r="XAJ1119" s="21"/>
      <c r="XAK1119" s="21"/>
      <c r="XAL1119" s="21"/>
      <c r="XAM1119" s="21"/>
      <c r="XAN1119" s="21"/>
      <c r="XAO1119" s="21"/>
      <c r="XAP1119" s="21"/>
      <c r="XAQ1119" s="21"/>
      <c r="XAR1119" s="21"/>
      <c r="XAS1119" s="21"/>
      <c r="XAT1119" s="21"/>
      <c r="XAU1119" s="21"/>
      <c r="XAV1119" s="21"/>
      <c r="XAW1119" s="21"/>
      <c r="XAX1119" s="21"/>
      <c r="XAY1119" s="21"/>
      <c r="XAZ1119" s="21"/>
      <c r="XBA1119" s="21"/>
      <c r="XBB1119" s="21"/>
      <c r="XBC1119" s="21"/>
      <c r="XBD1119" s="21"/>
      <c r="XBE1119" s="21"/>
      <c r="XBF1119" s="21"/>
      <c r="XBG1119" s="21"/>
      <c r="XBH1119" s="21"/>
      <c r="XBI1119" s="21"/>
      <c r="XBJ1119" s="21"/>
      <c r="XBK1119" s="21"/>
      <c r="XBL1119" s="21"/>
      <c r="XBM1119" s="21"/>
      <c r="XBN1119" s="21"/>
      <c r="XBO1119" s="21"/>
      <c r="XBP1119" s="21"/>
      <c r="XBQ1119" s="21"/>
      <c r="XBR1119" s="21"/>
      <c r="XBS1119" s="21"/>
      <c r="XBT1119" s="21"/>
      <c r="XBU1119" s="21"/>
      <c r="XBV1119" s="21"/>
      <c r="XBW1119" s="21"/>
      <c r="XBX1119" s="21"/>
      <c r="XBY1119" s="21"/>
      <c r="XBZ1119" s="21"/>
      <c r="XCA1119" s="21"/>
      <c r="XCB1119" s="21"/>
      <c r="XCC1119" s="21"/>
      <c r="XCD1119" s="21"/>
      <c r="XCE1119" s="21"/>
      <c r="XCF1119" s="21"/>
      <c r="XCG1119" s="21"/>
      <c r="XCH1119" s="21"/>
      <c r="XCI1119" s="21"/>
      <c r="XCJ1119" s="21"/>
      <c r="XCK1119" s="21"/>
      <c r="XCL1119" s="21"/>
      <c r="XCM1119" s="21"/>
      <c r="XCN1119" s="21"/>
      <c r="XCO1119" s="21"/>
      <c r="XCP1119" s="21"/>
      <c r="XCQ1119" s="21"/>
      <c r="XCR1119" s="21"/>
      <c r="XCS1119" s="21"/>
      <c r="XCT1119" s="21"/>
      <c r="XCU1119" s="21"/>
      <c r="XCV1119" s="21"/>
      <c r="XCW1119" s="21"/>
      <c r="XCX1119" s="21"/>
      <c r="XCY1119" s="21"/>
      <c r="XCZ1119" s="21"/>
      <c r="XDA1119" s="21"/>
      <c r="XDB1119" s="21"/>
      <c r="XDC1119" s="21"/>
      <c r="XDD1119" s="21"/>
      <c r="XDE1119" s="21"/>
      <c r="XDF1119" s="21"/>
      <c r="XDG1119" s="21"/>
      <c r="XDH1119" s="21"/>
      <c r="XDI1119" s="21"/>
      <c r="XDJ1119" s="21"/>
      <c r="XDK1119" s="21"/>
      <c r="XDL1119" s="21"/>
      <c r="XDM1119" s="21"/>
      <c r="XDN1119" s="21"/>
      <c r="XDO1119" s="21"/>
      <c r="XDP1119" s="21"/>
      <c r="XDQ1119" s="21"/>
      <c r="XDR1119" s="21"/>
      <c r="XDS1119" s="21"/>
      <c r="XDT1119" s="21"/>
      <c r="XDU1119" s="21"/>
      <c r="XDV1119" s="21"/>
      <c r="XDW1119" s="21"/>
      <c r="XDX1119" s="21"/>
      <c r="XDY1119" s="21"/>
      <c r="XDZ1119" s="21"/>
      <c r="XEA1119" s="21"/>
      <c r="XEB1119" s="21"/>
      <c r="XEC1119" s="21"/>
      <c r="XED1119" s="21"/>
      <c r="XEE1119" s="21"/>
      <c r="XEF1119" s="21"/>
      <c r="XEG1119" s="21"/>
      <c r="XEH1119" s="21"/>
      <c r="XEI1119" s="21"/>
      <c r="XEJ1119" s="21"/>
      <c r="XEK1119" s="21"/>
      <c r="XEL1119" s="21"/>
      <c r="XEM1119" s="21"/>
      <c r="XEN1119" s="21"/>
      <c r="XEO1119" s="21"/>
      <c r="XEP1119" s="21"/>
      <c r="XEQ1119" s="21"/>
      <c r="XER1119" s="21"/>
      <c r="XES1119" s="21"/>
      <c r="XET1119" s="21"/>
      <c r="XEU1119" s="21"/>
      <c r="XEV1119" s="21"/>
      <c r="XEW1119" s="21"/>
      <c r="XEX1119" s="21"/>
      <c r="XEY1119" s="21"/>
      <c r="XEZ1119" s="21"/>
      <c r="XFA1119" s="21"/>
      <c r="XFB1119" s="21"/>
      <c r="XFC1119" s="21"/>
      <c r="XFD1119" s="21"/>
    </row>
    <row r="1120" spans="1:16384">
      <c r="A1120" s="32"/>
      <c r="B1120" s="458"/>
      <c r="C1120" s="458"/>
      <c r="D1120" s="458"/>
      <c r="E1120" s="893"/>
      <c r="F1120" s="785"/>
      <c r="G1120" s="764"/>
      <c r="H1120" s="217"/>
      <c r="I1120" s="866"/>
      <c r="J1120" s="217"/>
      <c r="K1120" s="866"/>
      <c r="L1120" s="1075"/>
      <c r="M1120" s="949"/>
    </row>
    <row r="1121" spans="1:13">
      <c r="A1121" s="21" t="s">
        <v>1153</v>
      </c>
      <c r="B1121" s="529"/>
      <c r="C1121" s="529"/>
      <c r="D1121" s="530"/>
      <c r="E1121" s="894"/>
      <c r="F1121" s="886"/>
      <c r="G1121" s="867"/>
      <c r="H1121" s="868"/>
      <c r="I1121" s="868"/>
      <c r="J1121" s="868"/>
      <c r="K1121" s="886"/>
      <c r="L1121" s="1079"/>
      <c r="M1121" s="949"/>
    </row>
    <row r="1122" spans="1:13">
      <c r="A1122" s="13" t="s">
        <v>1154</v>
      </c>
      <c r="B1122" s="531"/>
      <c r="C1122" s="530"/>
      <c r="D1122" s="530"/>
      <c r="E1122" s="895"/>
      <c r="F1122" s="756" t="s">
        <v>1155</v>
      </c>
      <c r="G1122" s="757">
        <f>2924+823</f>
        <v>3747</v>
      </c>
      <c r="H1122" s="758"/>
      <c r="I1122" s="759"/>
      <c r="J1122" s="758" t="s">
        <v>221</v>
      </c>
      <c r="K1122" s="914">
        <v>1</v>
      </c>
      <c r="L1122" s="1002"/>
      <c r="M1122" s="945">
        <f>+K1122*L1122</f>
        <v>0</v>
      </c>
    </row>
    <row r="1123" spans="1:13" ht="26.4" customHeight="1">
      <c r="A1123" s="1246" t="s">
        <v>1156</v>
      </c>
      <c r="B1123" s="1246"/>
      <c r="C1123" s="1246"/>
      <c r="D1123" s="1247"/>
      <c r="E1123" s="895"/>
      <c r="F1123" s="756" t="s">
        <v>883</v>
      </c>
      <c r="G1123" s="757" t="s">
        <v>149</v>
      </c>
      <c r="H1123" s="758"/>
      <c r="I1123" s="759"/>
      <c r="J1123" s="758" t="s">
        <v>221</v>
      </c>
      <c r="K1123" s="914" t="s">
        <v>149</v>
      </c>
      <c r="L1123" s="1073" t="s">
        <v>871</v>
      </c>
      <c r="M1123" s="947" t="s">
        <v>871</v>
      </c>
    </row>
    <row r="1124" spans="1:13" ht="27.6" customHeight="1">
      <c r="A1124" s="1246" t="s">
        <v>1157</v>
      </c>
      <c r="B1124" s="1246"/>
      <c r="C1124" s="1246"/>
      <c r="D1124" s="1247"/>
      <c r="E1124" s="895"/>
      <c r="F1124" s="756" t="s">
        <v>1155</v>
      </c>
      <c r="G1124" s="757">
        <v>823</v>
      </c>
      <c r="H1124" s="758"/>
      <c r="I1124" s="759"/>
      <c r="J1124" s="758" t="s">
        <v>221</v>
      </c>
      <c r="K1124" s="914">
        <v>1</v>
      </c>
      <c r="L1124" s="1002"/>
      <c r="M1124" s="945">
        <f>+K1124*L1124</f>
        <v>0</v>
      </c>
    </row>
    <row r="1125" spans="1:13" ht="40.200000000000003" customHeight="1">
      <c r="A1125" s="1246" t="s">
        <v>1158</v>
      </c>
      <c r="B1125" s="1246"/>
      <c r="C1125" s="1246"/>
      <c r="D1125" s="1247"/>
      <c r="E1125" s="895"/>
      <c r="F1125" s="756" t="s">
        <v>1155</v>
      </c>
      <c r="G1125" s="757">
        <v>3747</v>
      </c>
      <c r="H1125" s="758"/>
      <c r="I1125" s="759"/>
      <c r="J1125" s="758" t="s">
        <v>221</v>
      </c>
      <c r="K1125" s="914">
        <v>1</v>
      </c>
      <c r="L1125" s="1002"/>
      <c r="M1125" s="945">
        <f>+K1125*L1125</f>
        <v>0</v>
      </c>
    </row>
    <row r="1126" spans="1:13" ht="28.2" customHeight="1">
      <c r="A1126" s="1246" t="s">
        <v>1159</v>
      </c>
      <c r="B1126" s="1246"/>
      <c r="C1126" s="1246"/>
      <c r="D1126" s="1247"/>
      <c r="E1126" s="895"/>
      <c r="F1126" s="756" t="s">
        <v>1155</v>
      </c>
      <c r="G1126" s="757">
        <v>823</v>
      </c>
      <c r="H1126" s="758"/>
      <c r="I1126" s="759"/>
      <c r="J1126" s="758" t="s">
        <v>221</v>
      </c>
      <c r="K1126" s="914">
        <v>1</v>
      </c>
      <c r="L1126" s="1002"/>
      <c r="M1126" s="945">
        <f>+K1126*L1126</f>
        <v>0</v>
      </c>
    </row>
    <row r="1127" spans="1:13" ht="28.2" customHeight="1">
      <c r="A1127" s="1246" t="s">
        <v>1160</v>
      </c>
      <c r="B1127" s="1246"/>
      <c r="C1127" s="1246"/>
      <c r="D1127" s="1247"/>
      <c r="E1127" s="895"/>
      <c r="F1127" s="756" t="s">
        <v>883</v>
      </c>
      <c r="G1127" s="757"/>
      <c r="H1127" s="758"/>
      <c r="I1127" s="759"/>
      <c r="J1127" s="758" t="s">
        <v>221</v>
      </c>
      <c r="K1127" s="914" t="s">
        <v>149</v>
      </c>
      <c r="L1127" s="1073" t="s">
        <v>871</v>
      </c>
      <c r="M1127" s="947" t="s">
        <v>871</v>
      </c>
    </row>
    <row r="1128" spans="1:13">
      <c r="A1128" s="530"/>
      <c r="B1128" s="531"/>
      <c r="C1128" s="530"/>
      <c r="D1128" s="530"/>
      <c r="E1128" s="896" t="s">
        <v>1161</v>
      </c>
      <c r="F1128" s="887"/>
      <c r="G1128" s="867"/>
      <c r="H1128" s="869"/>
      <c r="I1128" s="870"/>
      <c r="J1128" s="869"/>
      <c r="K1128" s="886"/>
      <c r="L1128" s="1079"/>
      <c r="M1128" s="949"/>
    </row>
    <row r="1129" spans="1:13">
      <c r="A1129" s="529"/>
      <c r="B1129" s="531"/>
      <c r="C1129" s="530"/>
      <c r="D1129" s="530"/>
      <c r="E1129" s="896" t="s">
        <v>1162</v>
      </c>
      <c r="F1129" s="886"/>
      <c r="G1129" s="867"/>
      <c r="H1129" s="868"/>
      <c r="I1129" s="868"/>
      <c r="J1129" s="868"/>
      <c r="K1129" s="886"/>
      <c r="L1129" s="1079"/>
      <c r="M1129" s="949"/>
    </row>
    <row r="1130" spans="1:13">
      <c r="A1130" s="529"/>
      <c r="B1130" s="531"/>
      <c r="C1130" s="530"/>
      <c r="D1130" s="530"/>
      <c r="E1130" s="896"/>
      <c r="F1130" s="886"/>
      <c r="G1130" s="867"/>
      <c r="H1130" s="868"/>
      <c r="I1130" s="868"/>
      <c r="J1130" s="868"/>
      <c r="K1130" s="886"/>
      <c r="L1130" s="1079"/>
      <c r="M1130" s="949"/>
    </row>
    <row r="1131" spans="1:13">
      <c r="A1131" s="21" t="s">
        <v>1163</v>
      </c>
      <c r="B1131" s="530"/>
      <c r="C1131" s="530"/>
      <c r="D1131" s="530"/>
      <c r="E1131" s="894"/>
      <c r="F1131" s="888"/>
      <c r="G1131" s="871"/>
      <c r="H1131" s="872"/>
      <c r="I1131" s="873"/>
      <c r="J1131" s="872"/>
      <c r="K1131" s="939"/>
      <c r="L1131" s="1080"/>
      <c r="M1131" s="949"/>
    </row>
    <row r="1132" spans="1:13">
      <c r="A1132" s="13" t="s">
        <v>1164</v>
      </c>
      <c r="B1132" s="530"/>
      <c r="C1132" s="530"/>
      <c r="D1132" s="530"/>
      <c r="E1132" s="895"/>
      <c r="F1132" s="756" t="s">
        <v>1155</v>
      </c>
      <c r="G1132" s="757">
        <v>3920</v>
      </c>
      <c r="H1132" s="758"/>
      <c r="I1132" s="759"/>
      <c r="J1132" s="758" t="s">
        <v>289</v>
      </c>
      <c r="K1132" s="1097">
        <v>4</v>
      </c>
      <c r="L1132" s="1002"/>
      <c r="M1132" s="945">
        <f t="shared" ref="M1132:M1138" si="13">+K1132*L1132</f>
        <v>0</v>
      </c>
    </row>
    <row r="1133" spans="1:13">
      <c r="A1133" s="13" t="s">
        <v>1165</v>
      </c>
      <c r="B1133" s="530"/>
      <c r="C1133" s="530"/>
      <c r="D1133" s="530"/>
      <c r="E1133" s="895" t="s">
        <v>1166</v>
      </c>
      <c r="F1133" s="756" t="s">
        <v>1155</v>
      </c>
      <c r="G1133" s="757">
        <v>3920</v>
      </c>
      <c r="H1133" s="758"/>
      <c r="I1133" s="759"/>
      <c r="J1133" s="758" t="s">
        <v>289</v>
      </c>
      <c r="K1133" s="1097">
        <v>4</v>
      </c>
      <c r="L1133" s="1002"/>
      <c r="M1133" s="945">
        <f t="shared" si="13"/>
        <v>0</v>
      </c>
    </row>
    <row r="1134" spans="1:13">
      <c r="A1134" s="13" t="s">
        <v>1167</v>
      </c>
      <c r="B1134" s="530"/>
      <c r="C1134" s="530"/>
      <c r="D1134" s="530"/>
      <c r="E1134" s="895" t="s">
        <v>1168</v>
      </c>
      <c r="F1134" s="756" t="s">
        <v>1155</v>
      </c>
      <c r="G1134" s="757">
        <v>3920</v>
      </c>
      <c r="H1134" s="758"/>
      <c r="I1134" s="759"/>
      <c r="J1134" s="758" t="s">
        <v>289</v>
      </c>
      <c r="K1134" s="1097">
        <v>4</v>
      </c>
      <c r="L1134" s="1002"/>
      <c r="M1134" s="945">
        <f t="shared" si="13"/>
        <v>0</v>
      </c>
    </row>
    <row r="1135" spans="1:13">
      <c r="A1135" s="13" t="s">
        <v>1169</v>
      </c>
      <c r="B1135" s="530"/>
      <c r="C1135" s="530"/>
      <c r="D1135" s="530"/>
      <c r="E1135" s="895" t="s">
        <v>1170</v>
      </c>
      <c r="F1135" s="756" t="s">
        <v>1155</v>
      </c>
      <c r="G1135" s="757">
        <v>3920</v>
      </c>
      <c r="H1135" s="758"/>
      <c r="I1135" s="759"/>
      <c r="J1135" s="758" t="s">
        <v>289</v>
      </c>
      <c r="K1135" s="1097">
        <v>4</v>
      </c>
      <c r="L1135" s="1002"/>
      <c r="M1135" s="945">
        <f t="shared" si="13"/>
        <v>0</v>
      </c>
    </row>
    <row r="1136" spans="1:13">
      <c r="A1136" s="13" t="s">
        <v>1171</v>
      </c>
      <c r="B1136" s="530"/>
      <c r="C1136" s="530"/>
      <c r="D1136" s="530"/>
      <c r="E1136" s="895" t="s">
        <v>1172</v>
      </c>
      <c r="F1136" s="756" t="s">
        <v>1155</v>
      </c>
      <c r="G1136" s="757">
        <v>3920</v>
      </c>
      <c r="H1136" s="758"/>
      <c r="I1136" s="759"/>
      <c r="J1136" s="758" t="s">
        <v>289</v>
      </c>
      <c r="K1136" s="1097">
        <v>4</v>
      </c>
      <c r="L1136" s="1002"/>
      <c r="M1136" s="945">
        <f t="shared" si="13"/>
        <v>0</v>
      </c>
    </row>
    <row r="1137" spans="1:13">
      <c r="A1137" s="13" t="s">
        <v>1173</v>
      </c>
      <c r="B1137" s="530"/>
      <c r="C1137" s="530"/>
      <c r="D1137" s="530"/>
      <c r="E1137" s="895" t="s">
        <v>428</v>
      </c>
      <c r="F1137" s="756" t="s">
        <v>1155</v>
      </c>
      <c r="G1137" s="757">
        <v>3920</v>
      </c>
      <c r="H1137" s="758"/>
      <c r="I1137" s="759"/>
      <c r="J1137" s="758" t="s">
        <v>289</v>
      </c>
      <c r="K1137" s="1097">
        <v>4</v>
      </c>
      <c r="L1137" s="1002"/>
      <c r="M1137" s="945">
        <f t="shared" si="13"/>
        <v>0</v>
      </c>
    </row>
    <row r="1138" spans="1:13">
      <c r="A1138" s="13" t="s">
        <v>1174</v>
      </c>
      <c r="B1138" s="530"/>
      <c r="C1138" s="530"/>
      <c r="D1138" s="530"/>
      <c r="E1138" s="895" t="s">
        <v>1175</v>
      </c>
      <c r="F1138" s="756" t="s">
        <v>1155</v>
      </c>
      <c r="G1138" s="757">
        <v>3920</v>
      </c>
      <c r="H1138" s="758"/>
      <c r="I1138" s="759"/>
      <c r="J1138" s="758" t="s">
        <v>289</v>
      </c>
      <c r="K1138" s="1097">
        <v>4</v>
      </c>
      <c r="L1138" s="1002"/>
      <c r="M1138" s="945">
        <f t="shared" si="13"/>
        <v>0</v>
      </c>
    </row>
    <row r="1139" spans="1:13">
      <c r="A1139" s="532"/>
      <c r="B1139" s="530"/>
      <c r="C1139" s="530"/>
      <c r="D1139" s="530"/>
      <c r="E1139" s="896" t="s">
        <v>1176</v>
      </c>
      <c r="F1139" s="887"/>
      <c r="G1139" s="867"/>
      <c r="H1139" s="869"/>
      <c r="I1139" s="870"/>
      <c r="J1139" s="869"/>
      <c r="K1139" s="886"/>
      <c r="L1139" s="1079"/>
      <c r="M1139" s="949"/>
    </row>
    <row r="1140" spans="1:13" ht="27.75" customHeight="1">
      <c r="A1140" s="532"/>
      <c r="B1140" s="530"/>
      <c r="C1140" s="530"/>
      <c r="D1140" s="530"/>
      <c r="E1140" s="897"/>
      <c r="F1140" s="887"/>
      <c r="G1140" s="867"/>
      <c r="H1140" s="869"/>
      <c r="I1140" s="870"/>
      <c r="J1140" s="869"/>
      <c r="K1140" s="886"/>
      <c r="L1140" s="1079"/>
      <c r="M1140" s="949"/>
    </row>
    <row r="1141" spans="1:13" ht="15.6" customHeight="1">
      <c r="A1141" s="21" t="s">
        <v>1177</v>
      </c>
      <c r="B1141" s="530"/>
      <c r="C1141" s="530"/>
      <c r="D1141" s="530"/>
      <c r="E1141" s="894"/>
      <c r="F1141" s="888"/>
      <c r="G1141" s="871"/>
      <c r="H1141" s="872"/>
      <c r="I1141" s="873"/>
      <c r="J1141" s="872"/>
      <c r="K1141" s="939"/>
      <c r="L1141" s="1080"/>
      <c r="M1141" s="949"/>
    </row>
    <row r="1142" spans="1:13" ht="15.6" customHeight="1">
      <c r="A1142" s="530" t="s">
        <v>1178</v>
      </c>
      <c r="B1142" s="530"/>
      <c r="C1142" s="530"/>
      <c r="D1142" s="530"/>
      <c r="E1142" s="895"/>
      <c r="F1142" s="756" t="s">
        <v>883</v>
      </c>
      <c r="G1142" s="757" t="s">
        <v>149</v>
      </c>
      <c r="H1142" s="758"/>
      <c r="I1142" s="759"/>
      <c r="J1142" s="758"/>
      <c r="K1142" s="914" t="s">
        <v>149</v>
      </c>
      <c r="L1142" s="1081" t="s">
        <v>871</v>
      </c>
      <c r="M1142" s="947" t="s">
        <v>871</v>
      </c>
    </row>
    <row r="1143" spans="1:13">
      <c r="A1143" s="530" t="s">
        <v>1179</v>
      </c>
      <c r="B1143" s="530"/>
      <c r="C1143" s="530"/>
      <c r="D1143" s="530"/>
      <c r="E1143" s="895"/>
      <c r="F1143" s="756" t="s">
        <v>883</v>
      </c>
      <c r="G1143" s="757" t="s">
        <v>149</v>
      </c>
      <c r="H1143" s="758"/>
      <c r="I1143" s="759"/>
      <c r="J1143" s="758"/>
      <c r="K1143" s="914" t="s">
        <v>149</v>
      </c>
      <c r="L1143" s="1081" t="s">
        <v>871</v>
      </c>
      <c r="M1143" s="947" t="s">
        <v>871</v>
      </c>
    </row>
    <row r="1144" spans="1:13">
      <c r="A1144" s="530"/>
      <c r="B1144" s="530"/>
      <c r="C1144" s="530"/>
      <c r="D1144" s="530"/>
      <c r="E1144" s="896"/>
      <c r="F1144" s="887"/>
      <c r="G1144" s="867"/>
      <c r="H1144" s="869"/>
      <c r="I1144" s="870"/>
      <c r="J1144" s="869"/>
      <c r="K1144" s="886"/>
      <c r="L1144" s="1079"/>
      <c r="M1144" s="949"/>
    </row>
    <row r="1145" spans="1:13">
      <c r="A1145" s="533"/>
      <c r="B1145" s="533"/>
      <c r="C1145" s="533"/>
      <c r="D1145" s="533"/>
      <c r="E1145" s="898"/>
      <c r="F1145" s="889"/>
      <c r="G1145" s="874"/>
      <c r="H1145" s="875"/>
      <c r="I1145" s="876"/>
      <c r="J1145" s="875"/>
      <c r="K1145" s="940"/>
      <c r="L1145" s="1082"/>
      <c r="M1145" s="949"/>
    </row>
    <row r="1146" spans="1:13">
      <c r="A1146" s="21" t="s">
        <v>1180</v>
      </c>
      <c r="B1146" s="530"/>
      <c r="C1146" s="530"/>
      <c r="D1146" s="530"/>
      <c r="E1146" s="894"/>
      <c r="F1146" s="888"/>
      <c r="G1146" s="871"/>
      <c r="H1146" s="872"/>
      <c r="I1146" s="873"/>
      <c r="J1146" s="872"/>
      <c r="K1146" s="939"/>
      <c r="L1146" s="1080"/>
      <c r="M1146" s="949"/>
    </row>
    <row r="1147" spans="1:13">
      <c r="A1147" s="13" t="s">
        <v>1181</v>
      </c>
      <c r="B1147" s="530"/>
      <c r="C1147" s="530"/>
      <c r="D1147" s="530"/>
      <c r="E1147" s="895" t="s">
        <v>1182</v>
      </c>
      <c r="F1147" s="756" t="s">
        <v>1155</v>
      </c>
      <c r="G1147" s="757">
        <v>823</v>
      </c>
      <c r="H1147" s="758"/>
      <c r="I1147" s="759"/>
      <c r="J1147" s="758"/>
      <c r="K1147" s="914">
        <v>1</v>
      </c>
      <c r="L1147" s="1002"/>
      <c r="M1147" s="945">
        <f>+K1147*L1147</f>
        <v>0</v>
      </c>
    </row>
    <row r="1148" spans="1:13">
      <c r="A1148" s="13" t="s">
        <v>1183</v>
      </c>
      <c r="B1148" s="530"/>
      <c r="C1148" s="530"/>
      <c r="D1148" s="530"/>
      <c r="E1148" s="895" t="s">
        <v>306</v>
      </c>
      <c r="F1148" s="756" t="s">
        <v>1155</v>
      </c>
      <c r="G1148" s="757">
        <v>823</v>
      </c>
      <c r="H1148" s="758"/>
      <c r="I1148" s="759"/>
      <c r="J1148" s="758"/>
      <c r="K1148" s="914">
        <v>1</v>
      </c>
      <c r="L1148" s="1002"/>
      <c r="M1148" s="945">
        <f>+K1148*L1148</f>
        <v>0</v>
      </c>
    </row>
    <row r="1149" spans="1:13">
      <c r="A1149" s="530"/>
      <c r="B1149" s="530"/>
      <c r="C1149" s="530"/>
      <c r="D1149" s="530"/>
      <c r="E1149" s="896"/>
      <c r="F1149" s="887"/>
      <c r="G1149" s="867"/>
      <c r="H1149" s="869"/>
      <c r="I1149" s="870"/>
      <c r="J1149" s="869"/>
      <c r="K1149" s="886"/>
      <c r="L1149" s="1079"/>
      <c r="M1149" s="949"/>
    </row>
    <row r="1150" spans="1:13">
      <c r="A1150" s="21" t="s">
        <v>1184</v>
      </c>
      <c r="B1150" s="21"/>
      <c r="C1150" s="530"/>
      <c r="D1150" s="530"/>
      <c r="E1150" s="894"/>
      <c r="F1150" s="888"/>
      <c r="G1150" s="871"/>
      <c r="H1150" s="872"/>
      <c r="I1150" s="873"/>
      <c r="J1150" s="872"/>
      <c r="K1150" s="939"/>
      <c r="L1150" s="1080"/>
      <c r="M1150" s="949"/>
    </row>
    <row r="1151" spans="1:13">
      <c r="A1151" s="530" t="s">
        <v>1185</v>
      </c>
      <c r="B1151" s="530"/>
      <c r="C1151" s="530"/>
      <c r="D1151" s="530"/>
      <c r="E1151" s="1248" t="s">
        <v>1186</v>
      </c>
      <c r="F1151" s="1249" t="s">
        <v>1155</v>
      </c>
      <c r="G1151" s="1250" t="s">
        <v>149</v>
      </c>
      <c r="H1151" s="1239"/>
      <c r="I1151" s="1239"/>
      <c r="J1151" s="1239"/>
      <c r="K1151" s="1240" t="s">
        <v>149</v>
      </c>
      <c r="L1151" s="1241" t="s">
        <v>871</v>
      </c>
      <c r="M1151" s="1242" t="s">
        <v>871</v>
      </c>
    </row>
    <row r="1152" spans="1:13">
      <c r="A1152" s="530" t="s">
        <v>1187</v>
      </c>
      <c r="B1152" s="530"/>
      <c r="C1152" s="530"/>
      <c r="D1152" s="530"/>
      <c r="E1152" s="1248"/>
      <c r="F1152" s="1249"/>
      <c r="G1152" s="1250"/>
      <c r="H1152" s="1239"/>
      <c r="I1152" s="1239"/>
      <c r="J1152" s="1239"/>
      <c r="K1152" s="1240"/>
      <c r="L1152" s="1241"/>
      <c r="M1152" s="1242"/>
    </row>
    <row r="1153" spans="1:14">
      <c r="A1153" s="530"/>
      <c r="B1153" s="530"/>
      <c r="C1153" s="530"/>
      <c r="D1153" s="530"/>
      <c r="E1153" s="896"/>
      <c r="F1153" s="887"/>
      <c r="G1153" s="867"/>
      <c r="H1153" s="869"/>
      <c r="I1153" s="870"/>
      <c r="J1153" s="869"/>
      <c r="K1153" s="886"/>
      <c r="L1153" s="1079"/>
      <c r="M1153" s="949"/>
    </row>
    <row r="1154" spans="1:14">
      <c r="A1154" s="21" t="s">
        <v>1188</v>
      </c>
      <c r="B1154" s="530"/>
      <c r="C1154" s="530"/>
      <c r="D1154" s="530"/>
      <c r="E1154" s="894"/>
      <c r="F1154" s="888"/>
      <c r="G1154" s="871"/>
      <c r="H1154" s="872"/>
      <c r="I1154" s="873"/>
      <c r="J1154" s="872"/>
      <c r="K1154" s="939"/>
      <c r="L1154" s="1080"/>
      <c r="M1154" s="949"/>
    </row>
    <row r="1155" spans="1:14">
      <c r="A1155" s="13" t="s">
        <v>1189</v>
      </c>
      <c r="B1155" s="530"/>
      <c r="C1155" s="530"/>
      <c r="D1155" s="530"/>
      <c r="E1155" s="895" t="s">
        <v>1190</v>
      </c>
      <c r="F1155" s="756" t="s">
        <v>1155</v>
      </c>
      <c r="G1155" s="757">
        <v>2924</v>
      </c>
      <c r="H1155" s="758"/>
      <c r="I1155" s="759"/>
      <c r="J1155" s="758"/>
      <c r="K1155" s="914">
        <v>1</v>
      </c>
      <c r="L1155" s="1002"/>
      <c r="M1155" s="945">
        <f>+K1155*L1155</f>
        <v>0</v>
      </c>
    </row>
    <row r="1156" spans="1:14" ht="25.95" customHeight="1">
      <c r="A1156" s="1246" t="s">
        <v>1191</v>
      </c>
      <c r="B1156" s="1246"/>
      <c r="C1156" s="1246"/>
      <c r="D1156" s="1247"/>
      <c r="E1156" s="895" t="s">
        <v>1192</v>
      </c>
      <c r="F1156" s="756" t="s">
        <v>1250</v>
      </c>
      <c r="G1156" s="757">
        <f>2924*2.6*0.04+0.16*0.64*0.92*(2924/5.2)*2</f>
        <v>410.04376615384615</v>
      </c>
      <c r="H1156" s="758"/>
      <c r="I1156" s="759"/>
      <c r="J1156" s="758"/>
      <c r="K1156" s="914">
        <v>1</v>
      </c>
      <c r="L1156" s="1002"/>
      <c r="M1156" s="945">
        <f>+K1156*L1156</f>
        <v>0</v>
      </c>
    </row>
    <row r="1157" spans="1:14">
      <c r="A1157" s="530"/>
      <c r="B1157" s="530"/>
      <c r="C1157" s="530"/>
      <c r="D1157" s="530"/>
      <c r="E1157" s="896" t="s">
        <v>1161</v>
      </c>
      <c r="F1157" s="887"/>
      <c r="G1157" s="867"/>
      <c r="H1157" s="869"/>
      <c r="I1157" s="870"/>
      <c r="J1157" s="869"/>
      <c r="K1157" s="886"/>
      <c r="L1157" s="1079"/>
      <c r="M1157" s="949"/>
    </row>
    <row r="1158" spans="1:14">
      <c r="A1158" s="530"/>
      <c r="B1158" s="530"/>
      <c r="C1158" s="530"/>
      <c r="D1158" s="530"/>
      <c r="E1158" s="896" t="s">
        <v>1162</v>
      </c>
      <c r="F1158" s="887"/>
      <c r="G1158" s="867"/>
      <c r="H1158" s="869"/>
      <c r="I1158" s="870"/>
      <c r="J1158" s="869"/>
      <c r="K1158" s="886"/>
      <c r="L1158" s="1079"/>
      <c r="M1158" s="949"/>
    </row>
    <row r="1159" spans="1:14">
      <c r="A1159" s="21" t="s">
        <v>1193</v>
      </c>
      <c r="B1159" s="530"/>
      <c r="C1159" s="530"/>
      <c r="D1159" s="530"/>
      <c r="E1159" s="894"/>
      <c r="F1159" s="888"/>
      <c r="G1159" s="871"/>
      <c r="H1159" s="872"/>
      <c r="I1159" s="873"/>
      <c r="J1159" s="872"/>
      <c r="K1159" s="939"/>
      <c r="L1159" s="1080"/>
      <c r="M1159" s="949"/>
    </row>
    <row r="1160" spans="1:14">
      <c r="A1160" s="13" t="s">
        <v>1194</v>
      </c>
      <c r="B1160" s="13"/>
      <c r="C1160" s="530"/>
      <c r="D1160" s="530"/>
      <c r="E1160" s="895" t="s">
        <v>1195</v>
      </c>
      <c r="F1160" s="756" t="s">
        <v>1008</v>
      </c>
      <c r="G1160" s="757">
        <v>80</v>
      </c>
      <c r="H1160" s="758"/>
      <c r="I1160" s="759">
        <v>19</v>
      </c>
      <c r="J1160" s="758"/>
      <c r="K1160" s="914">
        <v>1</v>
      </c>
      <c r="L1160" s="1002"/>
      <c r="M1160" s="945">
        <f t="shared" ref="M1160:M1166" si="14">+K1160*L1160</f>
        <v>0</v>
      </c>
    </row>
    <row r="1161" spans="1:14" ht="24.75" customHeight="1">
      <c r="A1161" s="13" t="s">
        <v>106</v>
      </c>
      <c r="B1161" s="13"/>
      <c r="C1161" s="534"/>
      <c r="D1161" s="534"/>
      <c r="E1161" s="899" t="s">
        <v>1196</v>
      </c>
      <c r="F1161" s="756" t="s">
        <v>1008</v>
      </c>
      <c r="G1161" s="757">
        <v>80</v>
      </c>
      <c r="H1161" s="758"/>
      <c r="I1161" s="759">
        <v>1</v>
      </c>
      <c r="J1161" s="758"/>
      <c r="K1161" s="914">
        <v>1</v>
      </c>
      <c r="L1161" s="1002"/>
      <c r="M1161" s="945">
        <f t="shared" si="14"/>
        <v>0</v>
      </c>
    </row>
    <row r="1162" spans="1:14" ht="16.95" customHeight="1">
      <c r="A1162" s="13" t="s">
        <v>1197</v>
      </c>
      <c r="B1162" s="13"/>
      <c r="C1162" s="530"/>
      <c r="D1162" s="530"/>
      <c r="E1162" s="895" t="s">
        <v>1198</v>
      </c>
      <c r="F1162" s="756" t="s">
        <v>1008</v>
      </c>
      <c r="G1162" s="757">
        <v>80</v>
      </c>
      <c r="H1162" s="758"/>
      <c r="I1162" s="759">
        <v>1</v>
      </c>
      <c r="J1162" s="758"/>
      <c r="K1162" s="914">
        <v>1</v>
      </c>
      <c r="L1162" s="1002"/>
      <c r="M1162" s="945">
        <f t="shared" si="14"/>
        <v>0</v>
      </c>
    </row>
    <row r="1163" spans="1:14">
      <c r="A1163" s="13" t="s">
        <v>1199</v>
      </c>
      <c r="B1163" s="13"/>
      <c r="C1163" s="530"/>
      <c r="D1163" s="530"/>
      <c r="E1163" s="895"/>
      <c r="F1163" s="756" t="s">
        <v>1008</v>
      </c>
      <c r="G1163" s="757">
        <v>80</v>
      </c>
      <c r="H1163" s="758"/>
      <c r="I1163" s="759">
        <v>1</v>
      </c>
      <c r="J1163" s="758"/>
      <c r="K1163" s="914">
        <v>1</v>
      </c>
      <c r="L1163" s="1002"/>
      <c r="M1163" s="945">
        <f t="shared" si="14"/>
        <v>0</v>
      </c>
    </row>
    <row r="1164" spans="1:14">
      <c r="A1164" s="13" t="s">
        <v>1200</v>
      </c>
      <c r="B1164" s="13"/>
      <c r="C1164" s="534"/>
      <c r="D1164" s="534"/>
      <c r="E1164" s="899"/>
      <c r="F1164" s="756" t="s">
        <v>1008</v>
      </c>
      <c r="G1164" s="757">
        <v>80</v>
      </c>
      <c r="H1164" s="758"/>
      <c r="I1164" s="759">
        <v>1</v>
      </c>
      <c r="J1164" s="758"/>
      <c r="K1164" s="914">
        <v>1</v>
      </c>
      <c r="L1164" s="1002"/>
      <c r="M1164" s="945">
        <f t="shared" si="14"/>
        <v>0</v>
      </c>
    </row>
    <row r="1165" spans="1:14">
      <c r="A1165" s="13" t="s">
        <v>1201</v>
      </c>
      <c r="B1165" s="13"/>
      <c r="C1165" s="530"/>
      <c r="D1165" s="530"/>
      <c r="E1165" s="895"/>
      <c r="F1165" s="756" t="s">
        <v>1008</v>
      </c>
      <c r="G1165" s="757">
        <v>80</v>
      </c>
      <c r="H1165" s="758"/>
      <c r="I1165" s="759">
        <v>1</v>
      </c>
      <c r="J1165" s="758"/>
      <c r="K1165" s="914">
        <v>1</v>
      </c>
      <c r="L1165" s="1002"/>
      <c r="M1165" s="945">
        <f t="shared" si="14"/>
        <v>0</v>
      </c>
    </row>
    <row r="1166" spans="1:14">
      <c r="A1166" s="13" t="s">
        <v>1202</v>
      </c>
      <c r="B1166" s="13"/>
      <c r="C1166" s="530"/>
      <c r="D1166" s="530"/>
      <c r="E1166" s="895"/>
      <c r="F1166" s="756" t="s">
        <v>1008</v>
      </c>
      <c r="G1166" s="757">
        <v>80</v>
      </c>
      <c r="H1166" s="758"/>
      <c r="I1166" s="759">
        <v>19</v>
      </c>
      <c r="J1166" s="758"/>
      <c r="K1166" s="914">
        <v>1</v>
      </c>
      <c r="L1166" s="1002"/>
      <c r="M1166" s="945">
        <f t="shared" si="14"/>
        <v>0</v>
      </c>
    </row>
    <row r="1167" spans="1:14">
      <c r="A1167" s="530"/>
      <c r="B1167" s="530"/>
      <c r="C1167" s="530"/>
      <c r="D1167" s="530"/>
      <c r="E1167" s="900"/>
      <c r="F1167" s="890"/>
      <c r="G1167" s="877"/>
      <c r="H1167" s="878"/>
      <c r="I1167" s="878"/>
      <c r="J1167" s="879"/>
      <c r="K1167" s="941"/>
      <c r="L1167" s="1083"/>
      <c r="M1167" s="949"/>
    </row>
    <row r="1168" spans="1:14" ht="15" customHeight="1" thickBot="1">
      <c r="A1168" s="532"/>
      <c r="B1168" s="530"/>
      <c r="C1168" s="530"/>
      <c r="D1168" s="530"/>
      <c r="E1168" s="901"/>
      <c r="F1168" s="887"/>
      <c r="G1168" s="867"/>
      <c r="H1168" s="1103" t="s">
        <v>1153</v>
      </c>
      <c r="I1168" s="1103"/>
      <c r="J1168" s="1103"/>
      <c r="K1168" s="1103"/>
      <c r="L1168" s="1235">
        <f>SUM(M1122:M1166)</f>
        <v>0</v>
      </c>
      <c r="M1168" s="1235"/>
      <c r="N1168" s="114"/>
    </row>
    <row r="1169" spans="1:14" ht="15" customHeight="1">
      <c r="A1169" s="532"/>
      <c r="B1169" s="530"/>
      <c r="C1169" s="530"/>
      <c r="D1169" s="530"/>
      <c r="E1169" s="901"/>
      <c r="F1169" s="887"/>
      <c r="G1169" s="867"/>
      <c r="H1169" s="1013"/>
      <c r="I1169" s="1013"/>
      <c r="J1169" s="1013"/>
      <c r="K1169" s="1013"/>
      <c r="L1169" s="1084"/>
      <c r="M1169" s="1031"/>
      <c r="N1169" s="114"/>
    </row>
    <row r="1170" spans="1:14">
      <c r="A1170" s="21" t="s">
        <v>1262</v>
      </c>
      <c r="B1170" s="531"/>
      <c r="C1170" s="530"/>
      <c r="D1170" s="530"/>
      <c r="E1170" s="894"/>
      <c r="F1170" s="886"/>
      <c r="G1170" s="867"/>
      <c r="H1170" s="868"/>
      <c r="I1170" s="868"/>
      <c r="J1170" s="868"/>
      <c r="K1170" s="886"/>
      <c r="L1170" s="1079"/>
      <c r="M1170" s="949"/>
    </row>
    <row r="1171" spans="1:14">
      <c r="A1171" s="13" t="s">
        <v>1203</v>
      </c>
      <c r="B1171" s="531"/>
      <c r="C1171" s="530"/>
      <c r="D1171" s="530"/>
      <c r="E1171" s="895"/>
      <c r="F1171" s="756" t="s">
        <v>883</v>
      </c>
      <c r="G1171" s="757">
        <v>51</v>
      </c>
      <c r="H1171" s="758"/>
      <c r="I1171" s="759"/>
      <c r="J1171" s="758" t="s">
        <v>221</v>
      </c>
      <c r="K1171" s="914">
        <v>1</v>
      </c>
      <c r="L1171" s="989"/>
      <c r="M1171" s="945">
        <f>+K1171*L1171</f>
        <v>0</v>
      </c>
    </row>
    <row r="1172" spans="1:14" ht="27" customHeight="1">
      <c r="A1172" s="1246" t="s">
        <v>1204</v>
      </c>
      <c r="B1172" s="1246"/>
      <c r="C1172" s="1246"/>
      <c r="D1172" s="1247"/>
      <c r="E1172" s="206" t="s">
        <v>519</v>
      </c>
      <c r="F1172" s="756" t="s">
        <v>883</v>
      </c>
      <c r="G1172" s="817">
        <v>51</v>
      </c>
      <c r="H1172" s="1105" t="s">
        <v>646</v>
      </c>
      <c r="I1172" s="1106"/>
      <c r="J1172" s="209">
        <v>1</v>
      </c>
      <c r="K1172" s="924">
        <v>1</v>
      </c>
      <c r="L1172" s="998"/>
      <c r="M1172" s="945">
        <f>+K1172*L1172</f>
        <v>0</v>
      </c>
    </row>
    <row r="1173" spans="1:14">
      <c r="A1173" s="531"/>
      <c r="B1173" s="530"/>
      <c r="C1173" s="530"/>
      <c r="D1173" s="530"/>
      <c r="E1173" s="896" t="s">
        <v>1161</v>
      </c>
      <c r="F1173" s="887"/>
      <c r="G1173" s="867"/>
      <c r="H1173" s="869"/>
      <c r="I1173" s="870"/>
      <c r="J1173" s="869"/>
      <c r="K1173" s="886"/>
      <c r="L1173" s="1079"/>
      <c r="M1173" s="949"/>
    </row>
    <row r="1174" spans="1:14" ht="15" customHeight="1">
      <c r="A1174" s="532"/>
      <c r="B1174" s="530"/>
      <c r="C1174" s="530"/>
      <c r="D1174" s="530"/>
      <c r="E1174" s="896" t="s">
        <v>1162</v>
      </c>
      <c r="F1174" s="887"/>
      <c r="G1174" s="867"/>
      <c r="H1174" s="869"/>
      <c r="I1174" s="870"/>
      <c r="J1174" s="869"/>
      <c r="K1174" s="942"/>
      <c r="L1174" s="1085"/>
      <c r="M1174" s="949"/>
    </row>
    <row r="1175" spans="1:14">
      <c r="A1175" s="532"/>
      <c r="B1175" s="530"/>
      <c r="C1175" s="530"/>
      <c r="D1175" s="530"/>
      <c r="E1175" s="896" t="s">
        <v>1176</v>
      </c>
      <c r="F1175" s="887"/>
      <c r="G1175" s="867"/>
      <c r="H1175" s="869"/>
      <c r="I1175" s="870"/>
      <c r="J1175" s="869"/>
      <c r="K1175" s="886"/>
      <c r="L1175" s="1079"/>
      <c r="M1175" s="949"/>
    </row>
    <row r="1176" spans="1:14" ht="15" customHeight="1" thickBot="1">
      <c r="A1176" s="532"/>
      <c r="B1176" s="530"/>
      <c r="C1176" s="530"/>
      <c r="D1176" s="530"/>
      <c r="E1176" s="896"/>
      <c r="F1176" s="887"/>
      <c r="G1176" s="867"/>
      <c r="H1176" s="869"/>
      <c r="I1176" s="870"/>
      <c r="J1176" s="1103" t="s">
        <v>1262</v>
      </c>
      <c r="K1176" s="1103"/>
      <c r="L1176" s="1236">
        <f>SUM(M1171:M1172)</f>
        <v>0</v>
      </c>
      <c r="M1176" s="1236"/>
    </row>
    <row r="1177" spans="1:14">
      <c r="A1177" s="20"/>
      <c r="B1177" s="92"/>
      <c r="C1177" s="92"/>
      <c r="D1177" s="92"/>
      <c r="E1177" s="390"/>
      <c r="F1177" s="38"/>
      <c r="G1177" s="764"/>
      <c r="H1177" s="313"/>
      <c r="I1177" s="568"/>
      <c r="J1177" s="491"/>
      <c r="K1177" s="866"/>
      <c r="L1177" s="1075"/>
      <c r="M1177" s="949"/>
    </row>
    <row r="1178" spans="1:14">
      <c r="A1178" s="50" t="s">
        <v>1263</v>
      </c>
      <c r="B1178" s="13"/>
      <c r="C1178" s="13"/>
      <c r="D1178" s="13"/>
      <c r="E1178" s="29"/>
      <c r="G1178" s="754"/>
      <c r="I1178" s="718"/>
      <c r="K1178" s="755"/>
      <c r="L1178" s="1075"/>
      <c r="M1178" s="949"/>
    </row>
    <row r="1179" spans="1:14" s="535" customFormat="1" ht="42.6" customHeight="1">
      <c r="A1179" s="1213" t="s">
        <v>1205</v>
      </c>
      <c r="B1179" s="1213"/>
      <c r="C1179" s="1213"/>
      <c r="D1179" s="1214"/>
      <c r="E1179" s="902"/>
      <c r="F1179" s="891" t="s">
        <v>878</v>
      </c>
      <c r="G1179" s="910"/>
      <c r="H1179" s="911" t="s">
        <v>654</v>
      </c>
      <c r="I1179" s="880"/>
      <c r="J1179" s="911">
        <v>1</v>
      </c>
      <c r="K1179" s="943">
        <v>850</v>
      </c>
      <c r="L1179" s="1003"/>
      <c r="M1179" s="953">
        <f>+K1179*L1179</f>
        <v>0</v>
      </c>
    </row>
    <row r="1180" spans="1:14">
      <c r="A1180" s="80" t="s">
        <v>879</v>
      </c>
      <c r="B1180" s="80"/>
      <c r="C1180" s="80"/>
      <c r="D1180" s="80"/>
      <c r="E1180" s="895" t="s">
        <v>880</v>
      </c>
      <c r="F1180" s="756" t="s">
        <v>878</v>
      </c>
      <c r="G1180" s="757">
        <v>1040</v>
      </c>
      <c r="H1180" s="758" t="s">
        <v>830</v>
      </c>
      <c r="I1180" s="759"/>
      <c r="J1180" s="758" t="s">
        <v>1091</v>
      </c>
      <c r="K1180" s="914">
        <f>130*8</f>
        <v>1040</v>
      </c>
      <c r="L1180" s="1004"/>
      <c r="M1180" s="945">
        <f>+K1180*L1180</f>
        <v>0</v>
      </c>
    </row>
    <row r="1181" spans="1:14">
      <c r="A1181" s="80" t="s">
        <v>881</v>
      </c>
      <c r="B1181" s="80"/>
      <c r="C1181" s="80"/>
      <c r="D1181" s="80"/>
      <c r="E1181" s="895" t="s">
        <v>880</v>
      </c>
      <c r="F1181" s="756" t="s">
        <v>878</v>
      </c>
      <c r="G1181" s="757">
        <v>1040</v>
      </c>
      <c r="H1181" s="758" t="s">
        <v>830</v>
      </c>
      <c r="I1181" s="759"/>
      <c r="J1181" s="758" t="s">
        <v>1091</v>
      </c>
      <c r="K1181" s="914">
        <v>1040</v>
      </c>
      <c r="L1181" s="1004"/>
      <c r="M1181" s="945">
        <f>+K1181*L1181</f>
        <v>0</v>
      </c>
    </row>
    <row r="1182" spans="1:14" ht="14.25" customHeight="1">
      <c r="A1182" s="80" t="s">
        <v>882</v>
      </c>
      <c r="B1182" s="80"/>
      <c r="C1182" s="80"/>
      <c r="D1182" s="80"/>
      <c r="E1182" s="895" t="s">
        <v>654</v>
      </c>
      <c r="F1182" s="756" t="s">
        <v>860</v>
      </c>
      <c r="G1182" s="757">
        <v>30</v>
      </c>
      <c r="H1182" s="758">
        <v>1</v>
      </c>
      <c r="I1182" s="759"/>
      <c r="J1182" s="758">
        <v>1</v>
      </c>
      <c r="K1182" s="914">
        <v>30</v>
      </c>
      <c r="L1182" s="989"/>
      <c r="M1182" s="945">
        <f>+K1182*L1182</f>
        <v>0</v>
      </c>
    </row>
    <row r="1183" spans="1:14">
      <c r="A1183" s="2"/>
      <c r="B1183" s="1"/>
      <c r="C1183" s="1"/>
      <c r="D1183" s="1"/>
      <c r="E1183" s="896"/>
      <c r="G1183" s="760"/>
      <c r="H1183" s="761"/>
      <c r="I1183" s="761"/>
      <c r="J1183" s="762"/>
      <c r="K1183" s="763"/>
      <c r="L1183" s="1075"/>
      <c r="M1183" s="949"/>
    </row>
    <row r="1184" spans="1:14" ht="15" customHeight="1" thickBot="1">
      <c r="A1184" s="20"/>
      <c r="B1184" s="92"/>
      <c r="C1184" s="92"/>
      <c r="D1184" s="92"/>
      <c r="E1184" s="390"/>
      <c r="F1184" s="38"/>
      <c r="G1184" s="1102" t="s">
        <v>1263</v>
      </c>
      <c r="H1184" s="1102"/>
      <c r="I1184" s="1102"/>
      <c r="J1184" s="1102"/>
      <c r="K1184" s="1102"/>
      <c r="L1184" s="1237">
        <f>SUM(M1179:M1182)</f>
        <v>0</v>
      </c>
      <c r="M1184" s="1237"/>
    </row>
    <row r="1185" spans="1:13" ht="15" customHeight="1">
      <c r="A1185" s="20"/>
      <c r="B1185" s="92"/>
      <c r="C1185" s="92"/>
      <c r="D1185" s="92"/>
      <c r="E1185" s="390"/>
      <c r="F1185" s="38"/>
      <c r="G1185" s="1014"/>
      <c r="H1185" s="1014"/>
      <c r="I1185" s="1014"/>
      <c r="J1185" s="1014"/>
      <c r="K1185" s="1014"/>
      <c r="L1185" s="1077"/>
      <c r="M1185" s="1032"/>
    </row>
    <row r="1186" spans="1:13" ht="14.25" customHeight="1">
      <c r="A1186" s="21" t="s">
        <v>1206</v>
      </c>
      <c r="B1186" s="13"/>
      <c r="C1186" s="13"/>
      <c r="D1186" s="13"/>
      <c r="E1186" s="29"/>
      <c r="F1186" s="35"/>
      <c r="G1186" s="218"/>
      <c r="H1186" s="39"/>
      <c r="I1186" s="544"/>
      <c r="J1186" s="39"/>
      <c r="K1186" s="34"/>
      <c r="L1186" s="1075"/>
      <c r="M1186" s="949"/>
    </row>
    <row r="1187" spans="1:13" ht="13.95" customHeight="1">
      <c r="A1187" s="80" t="s">
        <v>1207</v>
      </c>
      <c r="B1187" s="80"/>
      <c r="C1187" s="80"/>
      <c r="D1187" s="80"/>
      <c r="E1187" s="766"/>
      <c r="F1187" s="766"/>
      <c r="G1187" s="767"/>
      <c r="H1187" s="766"/>
      <c r="I1187" s="881"/>
      <c r="J1187" s="766"/>
      <c r="K1187" s="915"/>
      <c r="L1187" s="1075"/>
      <c r="M1187" s="949"/>
    </row>
    <row r="1188" spans="1:13" ht="14.25" customHeight="1">
      <c r="A1188" s="13"/>
      <c r="B1188" s="13"/>
      <c r="C1188" s="13"/>
      <c r="D1188" s="13"/>
      <c r="E1188" s="29"/>
      <c r="F1188" s="35"/>
      <c r="G1188" s="768"/>
      <c r="H1188" s="39"/>
      <c r="I1188" s="544"/>
      <c r="J1188" s="39"/>
      <c r="K1188" s="916"/>
      <c r="L1188" s="1075"/>
      <c r="M1188" s="949"/>
    </row>
    <row r="1189" spans="1:13">
      <c r="A1189" s="21" t="s">
        <v>1208</v>
      </c>
      <c r="B1189" s="13"/>
      <c r="C1189" s="13"/>
      <c r="D1189" s="13"/>
      <c r="E1189" s="29"/>
      <c r="F1189" s="35"/>
      <c r="G1189" s="768"/>
      <c r="H1189" s="39"/>
      <c r="I1189" s="544"/>
      <c r="J1189" s="39"/>
      <c r="K1189" s="916"/>
      <c r="L1189" s="1075"/>
      <c r="M1189" s="949"/>
    </row>
    <row r="1190" spans="1:13">
      <c r="A1190" s="21" t="s">
        <v>861</v>
      </c>
      <c r="B1190" s="13"/>
      <c r="C1190" s="13"/>
      <c r="D1190" s="13"/>
      <c r="E1190" s="206"/>
      <c r="F1190" s="207" t="s">
        <v>883</v>
      </c>
      <c r="G1190" s="769">
        <v>1</v>
      </c>
      <c r="H1190" s="210">
        <v>1</v>
      </c>
      <c r="I1190" s="210"/>
      <c r="J1190" s="209">
        <v>1</v>
      </c>
      <c r="K1190" s="467">
        <v>1</v>
      </c>
      <c r="L1190" s="998"/>
      <c r="M1190" s="945">
        <f>+K1190*L1190</f>
        <v>0</v>
      </c>
    </row>
    <row r="1191" spans="1:13">
      <c r="A1191" s="103"/>
      <c r="B1191" s="92"/>
      <c r="C1191" s="92"/>
      <c r="D1191" s="92"/>
      <c r="E1191" s="390"/>
      <c r="F1191" s="38"/>
      <c r="G1191" s="764"/>
      <c r="H1191" s="313"/>
      <c r="I1191" s="568"/>
      <c r="J1191" s="491"/>
      <c r="K1191" s="866"/>
      <c r="L1191" s="1075"/>
      <c r="M1191" s="949"/>
    </row>
    <row r="1192" spans="1:13">
      <c r="A1192" s="21" t="s">
        <v>1209</v>
      </c>
      <c r="B1192" s="13"/>
      <c r="C1192" s="13"/>
      <c r="D1192" s="13"/>
      <c r="E1192" s="29"/>
      <c r="F1192" s="35"/>
      <c r="G1192" s="768"/>
      <c r="H1192" s="39"/>
      <c r="I1192" s="544"/>
      <c r="J1192" s="39"/>
      <c r="K1192" s="916"/>
      <c r="L1192" s="1075"/>
      <c r="M1192" s="949"/>
    </row>
    <row r="1193" spans="1:13">
      <c r="A1193" s="21" t="s">
        <v>861</v>
      </c>
      <c r="B1193" s="13"/>
      <c r="C1193" s="13"/>
      <c r="D1193" s="13"/>
      <c r="E1193" s="206"/>
      <c r="F1193" s="207" t="s">
        <v>883</v>
      </c>
      <c r="G1193" s="769">
        <v>1</v>
      </c>
      <c r="H1193" s="210">
        <v>1</v>
      </c>
      <c r="I1193" s="210"/>
      <c r="J1193" s="209">
        <v>1</v>
      </c>
      <c r="K1193" s="467">
        <v>1</v>
      </c>
      <c r="L1193" s="998"/>
      <c r="M1193" s="945">
        <f>+K1193*L1193</f>
        <v>0</v>
      </c>
    </row>
    <row r="1194" spans="1:13">
      <c r="A1194" s="21"/>
      <c r="B1194" s="13"/>
      <c r="C1194" s="13"/>
      <c r="D1194" s="13"/>
      <c r="E1194" s="202"/>
      <c r="F1194" s="256"/>
      <c r="G1194" s="770"/>
      <c r="H1194" s="491"/>
      <c r="I1194" s="491"/>
      <c r="J1194" s="249"/>
      <c r="K1194" s="217"/>
      <c r="L1194" s="1075"/>
      <c r="M1194" s="954"/>
    </row>
    <row r="1195" spans="1:13">
      <c r="A1195" s="21" t="s">
        <v>1210</v>
      </c>
      <c r="B1195" s="13"/>
      <c r="C1195" s="13"/>
      <c r="D1195" s="13"/>
      <c r="E1195" s="29"/>
      <c r="F1195" s="35"/>
      <c r="G1195" s="768"/>
      <c r="H1195" s="39"/>
      <c r="I1195" s="544"/>
      <c r="J1195" s="39"/>
      <c r="K1195" s="916"/>
      <c r="L1195" s="1075"/>
      <c r="M1195" s="949"/>
    </row>
    <row r="1196" spans="1:13">
      <c r="A1196" s="21" t="s">
        <v>861</v>
      </c>
      <c r="B1196" s="13"/>
      <c r="C1196" s="13"/>
      <c r="D1196" s="13"/>
      <c r="E1196" s="206"/>
      <c r="F1196" s="207" t="s">
        <v>883</v>
      </c>
      <c r="G1196" s="769">
        <v>1</v>
      </c>
      <c r="H1196" s="210">
        <v>1</v>
      </c>
      <c r="I1196" s="210"/>
      <c r="J1196" s="209">
        <v>1</v>
      </c>
      <c r="K1196" s="467">
        <v>1</v>
      </c>
      <c r="L1196" s="998"/>
      <c r="M1196" s="945">
        <f>+K1196*L1196</f>
        <v>0</v>
      </c>
    </row>
    <row r="1197" spans="1:13">
      <c r="A1197" s="103"/>
      <c r="B1197" s="92"/>
      <c r="C1197" s="92"/>
      <c r="D1197" s="92"/>
      <c r="E1197" s="390"/>
      <c r="F1197" s="38"/>
      <c r="G1197" s="764"/>
      <c r="H1197" s="313"/>
      <c r="I1197" s="568"/>
      <c r="J1197" s="491"/>
      <c r="K1197" s="866"/>
      <c r="L1197" s="1075"/>
      <c r="M1197" s="949"/>
    </row>
    <row r="1198" spans="1:13">
      <c r="A1198" s="21" t="s">
        <v>1211</v>
      </c>
      <c r="B1198" s="13"/>
      <c r="C1198" s="13"/>
      <c r="D1198" s="13"/>
      <c r="E1198" s="29"/>
      <c r="F1198" s="35"/>
      <c r="G1198" s="768"/>
      <c r="H1198" s="39"/>
      <c r="I1198" s="544"/>
      <c r="J1198" s="39"/>
      <c r="K1198" s="916"/>
      <c r="L1198" s="1075"/>
      <c r="M1198" s="949"/>
    </row>
    <row r="1199" spans="1:13">
      <c r="A1199" s="21" t="s">
        <v>861</v>
      </c>
      <c r="B1199" s="13"/>
      <c r="C1199" s="13"/>
      <c r="D1199" s="13"/>
      <c r="E1199" s="206"/>
      <c r="F1199" s="207" t="s">
        <v>883</v>
      </c>
      <c r="G1199" s="769">
        <v>1</v>
      </c>
      <c r="H1199" s="210">
        <v>1</v>
      </c>
      <c r="I1199" s="210"/>
      <c r="J1199" s="209">
        <v>1</v>
      </c>
      <c r="K1199" s="467">
        <v>1</v>
      </c>
      <c r="L1199" s="998"/>
      <c r="M1199" s="945">
        <f>+K1199*L1199</f>
        <v>0</v>
      </c>
    </row>
    <row r="1200" spans="1:13">
      <c r="A1200" s="21"/>
      <c r="B1200" s="13"/>
      <c r="C1200" s="13"/>
      <c r="D1200" s="13"/>
      <c r="E1200" s="202"/>
      <c r="F1200" s="256"/>
      <c r="G1200" s="770"/>
      <c r="H1200" s="682"/>
      <c r="I1200" s="682"/>
      <c r="J1200" s="249"/>
      <c r="K1200" s="217"/>
      <c r="L1200" s="1075"/>
      <c r="M1200" s="954"/>
    </row>
    <row r="1201" spans="1:13" ht="15.75" customHeight="1" thickBot="1">
      <c r="A1201" s="20"/>
      <c r="B1201" s="92"/>
      <c r="C1201" s="92"/>
      <c r="D1201" s="92"/>
      <c r="E1201" s="459"/>
      <c r="F1201" s="213"/>
      <c r="G1201" s="1103" t="s">
        <v>1206</v>
      </c>
      <c r="H1201" s="1103"/>
      <c r="I1201" s="1103"/>
      <c r="J1201" s="1103"/>
      <c r="K1201" s="1103"/>
      <c r="L1201" s="1237">
        <f>SUM(M1190:M1199)</f>
        <v>0</v>
      </c>
      <c r="M1201" s="1237"/>
    </row>
    <row r="1202" spans="1:13" ht="15.75" customHeight="1">
      <c r="A1202" s="20"/>
      <c r="B1202" s="92"/>
      <c r="C1202" s="92"/>
      <c r="D1202" s="92"/>
      <c r="E1202" s="459"/>
      <c r="F1202" s="213"/>
      <c r="G1202" s="1013"/>
      <c r="H1202" s="1013"/>
      <c r="I1202" s="1013"/>
      <c r="J1202" s="1013"/>
      <c r="K1202" s="1013"/>
      <c r="L1202" s="1075"/>
      <c r="M1202" s="949"/>
    </row>
    <row r="1203" spans="1:13">
      <c r="A1203" s="20"/>
      <c r="B1203" s="92"/>
      <c r="C1203" s="92"/>
      <c r="D1203" s="92"/>
      <c r="E1203" s="459"/>
      <c r="F1203" s="213"/>
      <c r="G1203" s="764"/>
      <c r="H1203" s="215"/>
      <c r="I1203" s="765"/>
      <c r="J1203" s="215"/>
      <c r="K1203" s="866"/>
      <c r="L1203" s="1075"/>
      <c r="M1203" s="949"/>
    </row>
    <row r="1204" spans="1:13">
      <c r="A1204" s="92"/>
      <c r="B1204" s="92"/>
      <c r="C1204" s="92"/>
      <c r="D1204" s="92"/>
      <c r="E1204" s="459"/>
      <c r="F1204" s="213"/>
      <c r="G1204" s="764"/>
      <c r="H1204" s="215"/>
      <c r="I1204" s="765"/>
      <c r="J1204" s="215"/>
      <c r="K1204" s="866"/>
      <c r="L1204" s="1072"/>
    </row>
    <row r="1205" spans="1:13">
      <c r="A1205" s="21" t="s">
        <v>9</v>
      </c>
      <c r="B1205" s="92"/>
      <c r="C1205" s="92"/>
      <c r="D1205" s="92"/>
      <c r="E1205" s="121"/>
      <c r="F1205" s="1026">
        <f>L135</f>
        <v>0</v>
      </c>
      <c r="G1205" s="764"/>
      <c r="H1205" s="215"/>
      <c r="I1205" s="765"/>
      <c r="J1205" s="215"/>
      <c r="K1205" s="866"/>
      <c r="L1205" s="1075"/>
      <c r="M1205" s="949"/>
    </row>
    <row r="1206" spans="1:13">
      <c r="A1206" s="21" t="s">
        <v>98</v>
      </c>
      <c r="B1206" s="92"/>
      <c r="C1206" s="92"/>
      <c r="D1206" s="92"/>
      <c r="E1206" s="121"/>
      <c r="F1206" s="1026">
        <f>L177</f>
        <v>0</v>
      </c>
      <c r="G1206" s="764"/>
      <c r="H1206" s="215"/>
      <c r="I1206" s="765"/>
      <c r="J1206" s="215"/>
      <c r="K1206" s="866"/>
      <c r="L1206" s="1075"/>
      <c r="M1206" s="949"/>
    </row>
    <row r="1207" spans="1:13">
      <c r="A1207" s="21" t="s">
        <v>121</v>
      </c>
      <c r="B1207" s="92"/>
      <c r="C1207" s="92"/>
      <c r="D1207" s="92"/>
      <c r="E1207" s="121"/>
      <c r="F1207" s="1026">
        <f>L567</f>
        <v>0</v>
      </c>
      <c r="G1207" s="764"/>
      <c r="H1207" s="215"/>
      <c r="I1207" s="765"/>
      <c r="J1207" s="215"/>
      <c r="K1207" s="866"/>
      <c r="L1207" s="1086"/>
      <c r="M1207" s="949"/>
    </row>
    <row r="1208" spans="1:13">
      <c r="A1208" s="21" t="s">
        <v>1252</v>
      </c>
      <c r="B1208" s="124"/>
      <c r="C1208" s="124"/>
      <c r="D1208" s="124"/>
      <c r="E1208" s="121"/>
      <c r="F1208" s="1036">
        <f>L575</f>
        <v>0</v>
      </c>
      <c r="G1208" s="764"/>
      <c r="H1208" s="215"/>
      <c r="I1208" s="765"/>
      <c r="J1208" s="215"/>
      <c r="K1208" s="866"/>
      <c r="L1208" s="1075"/>
      <c r="M1208" s="949"/>
    </row>
    <row r="1209" spans="1:13">
      <c r="A1209" s="21" t="s">
        <v>249</v>
      </c>
      <c r="B1209" s="92"/>
      <c r="C1209" s="92"/>
      <c r="D1209" s="92"/>
      <c r="E1209" s="121"/>
      <c r="F1209" s="1026">
        <f>L606</f>
        <v>0</v>
      </c>
      <c r="G1209" s="764"/>
      <c r="H1209" s="215"/>
      <c r="I1209" s="765"/>
      <c r="J1209" s="215"/>
      <c r="K1209" s="866"/>
      <c r="L1209" s="1087"/>
      <c r="M1209" s="949"/>
    </row>
    <row r="1210" spans="1:13">
      <c r="A1210" s="21" t="s">
        <v>273</v>
      </c>
      <c r="B1210" s="92"/>
      <c r="C1210" s="92"/>
      <c r="D1210" s="92"/>
      <c r="E1210" s="121"/>
      <c r="F1210" s="1026">
        <f>L722</f>
        <v>0</v>
      </c>
      <c r="G1210" s="764"/>
      <c r="H1210" s="215"/>
      <c r="I1210" s="765"/>
      <c r="J1210" s="215"/>
      <c r="K1210" s="866"/>
      <c r="L1210" s="1075"/>
      <c r="M1210" s="949"/>
    </row>
    <row r="1211" spans="1:13">
      <c r="A1211" s="21" t="s">
        <v>1253</v>
      </c>
      <c r="B1211" s="92"/>
      <c r="C1211" s="92"/>
      <c r="D1211" s="92"/>
      <c r="E1211" s="459"/>
      <c r="F1211" s="1036">
        <f>L919</f>
        <v>0</v>
      </c>
      <c r="G1211" s="764"/>
      <c r="H1211" s="215"/>
      <c r="I1211" s="765"/>
      <c r="J1211" s="215"/>
      <c r="K1211" s="866"/>
      <c r="L1211" s="1075"/>
      <c r="M1211" s="955"/>
    </row>
    <row r="1212" spans="1:13">
      <c r="A1212" s="21" t="s">
        <v>1254</v>
      </c>
      <c r="B1212" s="92"/>
      <c r="C1212" s="92"/>
      <c r="D1212" s="92"/>
      <c r="E1212" s="459"/>
      <c r="F1212" s="1036">
        <f>L1000</f>
        <v>0</v>
      </c>
      <c r="G1212" s="764"/>
      <c r="H1212" s="215"/>
      <c r="I1212" s="765"/>
      <c r="J1212" s="215"/>
      <c r="K1212" s="866"/>
      <c r="L1212" s="1075"/>
      <c r="M1212" s="949"/>
    </row>
    <row r="1213" spans="1:13">
      <c r="A1213" s="21" t="s">
        <v>1255</v>
      </c>
      <c r="B1213" s="92"/>
      <c r="C1213" s="92"/>
      <c r="D1213" s="92"/>
      <c r="E1213" s="459"/>
      <c r="F1213" s="1036">
        <f>L1043</f>
        <v>0</v>
      </c>
      <c r="G1213" s="764"/>
      <c r="H1213" s="215"/>
      <c r="I1213" s="765"/>
      <c r="J1213" s="215"/>
      <c r="K1213" s="866"/>
      <c r="L1213" s="1075"/>
      <c r="M1213" s="949"/>
    </row>
    <row r="1214" spans="1:13">
      <c r="A1214" s="21" t="s">
        <v>604</v>
      </c>
      <c r="B1214" s="92"/>
      <c r="C1214" s="92"/>
      <c r="D1214" s="92"/>
      <c r="E1214" s="459"/>
      <c r="F1214" s="1036">
        <f>L1119</f>
        <v>0</v>
      </c>
      <c r="G1214" s="764"/>
      <c r="H1214" s="215"/>
      <c r="I1214" s="765"/>
      <c r="J1214" s="215"/>
      <c r="K1214" s="866"/>
      <c r="L1214" s="1075"/>
      <c r="M1214" s="949"/>
    </row>
    <row r="1215" spans="1:13">
      <c r="A1215" s="21" t="s">
        <v>1153</v>
      </c>
      <c r="B1215" s="92"/>
      <c r="C1215" s="92"/>
      <c r="D1215" s="92"/>
      <c r="E1215" s="459"/>
      <c r="F1215" s="1036">
        <f>L1168</f>
        <v>0</v>
      </c>
      <c r="G1215" s="764"/>
      <c r="H1215" s="215"/>
      <c r="I1215" s="765"/>
      <c r="J1215" s="215"/>
      <c r="K1215" s="866"/>
      <c r="L1215" s="1075"/>
      <c r="M1215" s="949"/>
    </row>
    <row r="1216" spans="1:13">
      <c r="A1216" s="21" t="s">
        <v>1262</v>
      </c>
      <c r="B1216" s="92"/>
      <c r="C1216" s="92"/>
      <c r="D1216" s="92"/>
      <c r="E1216" s="459"/>
      <c r="F1216" s="1036">
        <f>L1176</f>
        <v>0</v>
      </c>
      <c r="G1216" s="764"/>
      <c r="H1216" s="215"/>
      <c r="I1216" s="765"/>
      <c r="J1216" s="390"/>
      <c r="K1216" s="866"/>
      <c r="L1216" s="1075"/>
      <c r="M1216" s="949"/>
    </row>
    <row r="1217" spans="1:13">
      <c r="A1217" s="50" t="s">
        <v>1263</v>
      </c>
      <c r="B1217" s="92"/>
      <c r="C1217" s="92"/>
      <c r="D1217" s="92"/>
      <c r="E1217" s="459"/>
      <c r="F1217" s="1026">
        <f>L1184</f>
        <v>0</v>
      </c>
      <c r="G1217" s="764"/>
      <c r="H1217" s="215"/>
      <c r="I1217" s="765"/>
      <c r="J1217" s="215"/>
      <c r="K1217" s="866"/>
      <c r="L1217" s="1075"/>
      <c r="M1217" s="949"/>
    </row>
    <row r="1218" spans="1:13" ht="14.4" thickBot="1">
      <c r="A1218" s="1012" t="s">
        <v>1206</v>
      </c>
      <c r="B1218" s="1033"/>
      <c r="C1218" s="1033"/>
      <c r="D1218" s="1033"/>
      <c r="E1218" s="1034"/>
      <c r="F1218" s="1037">
        <f>L1201</f>
        <v>0</v>
      </c>
      <c r="G1218" s="764"/>
      <c r="H1218" s="215"/>
      <c r="I1218" s="765"/>
      <c r="J1218" s="215"/>
      <c r="K1218" s="866"/>
      <c r="L1218" s="1075"/>
      <c r="M1218" s="949"/>
    </row>
    <row r="1219" spans="1:13">
      <c r="A1219" s="101"/>
      <c r="B1219" s="92"/>
      <c r="C1219" s="92"/>
      <c r="D1219" s="92"/>
      <c r="E1219" s="1035" t="s">
        <v>1261</v>
      </c>
      <c r="F1219" s="1036">
        <f>SUM(F1205:F1218)</f>
        <v>0</v>
      </c>
      <c r="G1219" s="764"/>
      <c r="H1219" s="215"/>
      <c r="I1219" s="765"/>
      <c r="J1219" s="215"/>
      <c r="K1219" s="866"/>
      <c r="L1219" s="1075"/>
      <c r="M1219" s="949"/>
    </row>
    <row r="1220" spans="1:13">
      <c r="A1220" s="20"/>
      <c r="B1220" s="92"/>
      <c r="C1220" s="92"/>
      <c r="D1220" s="125"/>
      <c r="E1220" s="390"/>
      <c r="F1220" s="390"/>
      <c r="G1220" s="855"/>
      <c r="H1220" s="392"/>
      <c r="I1220" s="839"/>
      <c r="J1220" s="215"/>
      <c r="K1220" s="866"/>
      <c r="L1220" s="1075"/>
      <c r="M1220" s="949"/>
    </row>
    <row r="1221" spans="1:13">
      <c r="A1221" s="20"/>
      <c r="B1221" s="92"/>
      <c r="C1221" s="92"/>
      <c r="D1221" s="125"/>
      <c r="E1221" s="390"/>
      <c r="F1221" s="390"/>
      <c r="G1221" s="855"/>
      <c r="H1221" s="392"/>
      <c r="I1221" s="839"/>
      <c r="J1221" s="215"/>
      <c r="K1221" s="866"/>
      <c r="L1221" s="1075"/>
      <c r="M1221" s="949"/>
    </row>
    <row r="1222" spans="1:13" ht="27" customHeight="1">
      <c r="A1222" s="20"/>
      <c r="B1222" s="92"/>
      <c r="C1222" s="92"/>
      <c r="D1222" s="92"/>
      <c r="E1222" s="390"/>
      <c r="F1222" s="390"/>
      <c r="G1222" s="855"/>
      <c r="H1222" s="392"/>
      <c r="I1222" s="839"/>
      <c r="J1222" s="215"/>
      <c r="K1222" s="866"/>
      <c r="L1222" s="139"/>
      <c r="M1222" s="949"/>
    </row>
    <row r="1223" spans="1:13">
      <c r="A1223" s="20"/>
      <c r="B1223" s="92"/>
      <c r="C1223" s="92"/>
      <c r="D1223" s="92"/>
      <c r="E1223" s="390"/>
      <c r="F1223" s="390"/>
      <c r="G1223" s="855"/>
      <c r="H1223" s="392"/>
      <c r="I1223" s="839"/>
      <c r="J1223" s="215"/>
      <c r="K1223" s="866"/>
      <c r="L1223" s="139"/>
      <c r="M1223" s="949"/>
    </row>
    <row r="1224" spans="1:13">
      <c r="A1224" s="92"/>
      <c r="B1224" s="92"/>
      <c r="C1224" s="92"/>
      <c r="D1224" s="92"/>
      <c r="E1224" s="460"/>
      <c r="F1224" s="460"/>
      <c r="G1224" s="764"/>
      <c r="H1224" s="460"/>
      <c r="I1224" s="848"/>
      <c r="J1224" s="215"/>
      <c r="K1224" s="866"/>
      <c r="L1224" s="139"/>
      <c r="M1224" s="949"/>
    </row>
    <row r="1225" spans="1:13">
      <c r="A1225" s="101"/>
      <c r="B1225" s="92"/>
      <c r="C1225" s="92"/>
      <c r="D1225" s="92"/>
      <c r="E1225" s="459"/>
      <c r="F1225" s="213"/>
      <c r="G1225" s="764"/>
      <c r="H1225" s="215"/>
      <c r="I1225" s="765"/>
      <c r="J1225" s="215"/>
      <c r="K1225" s="866"/>
      <c r="L1225" s="139"/>
      <c r="M1225" s="949"/>
    </row>
    <row r="1226" spans="1:13">
      <c r="A1226" s="101"/>
      <c r="B1226" s="92"/>
      <c r="C1226" s="92"/>
      <c r="D1226" s="92"/>
      <c r="E1226" s="459"/>
      <c r="F1226" s="213"/>
      <c r="G1226" s="764"/>
      <c r="H1226" s="215"/>
      <c r="I1226" s="765"/>
      <c r="J1226" s="215"/>
      <c r="K1226" s="866"/>
      <c r="L1226" s="139"/>
      <c r="M1226" s="949"/>
    </row>
    <row r="1227" spans="1:13" ht="24.75" customHeight="1">
      <c r="A1227" s="1244"/>
      <c r="B1227" s="1244"/>
      <c r="C1227" s="1244"/>
      <c r="D1227" s="1244"/>
      <c r="E1227" s="390"/>
      <c r="F1227" s="390"/>
      <c r="G1227" s="855"/>
      <c r="H1227" s="392"/>
      <c r="I1227" s="839"/>
      <c r="J1227" s="784"/>
      <c r="K1227" s="930"/>
      <c r="L1227" s="139"/>
      <c r="M1227" s="949"/>
    </row>
    <row r="1228" spans="1:13">
      <c r="A1228" s="20"/>
      <c r="B1228" s="20"/>
      <c r="C1228" s="92"/>
      <c r="D1228" s="92"/>
      <c r="E1228" s="390"/>
      <c r="F1228" s="390"/>
      <c r="G1228" s="855"/>
      <c r="H1228" s="392"/>
      <c r="I1228" s="839"/>
      <c r="J1228" s="215"/>
      <c r="K1228" s="866"/>
      <c r="L1228" s="139"/>
      <c r="M1228" s="949"/>
    </row>
    <row r="1229" spans="1:13">
      <c r="A1229" s="20"/>
      <c r="B1229" s="20"/>
      <c r="C1229" s="92"/>
      <c r="D1229" s="92"/>
      <c r="E1229" s="390"/>
      <c r="F1229" s="390"/>
      <c r="G1229" s="855"/>
      <c r="H1229" s="392"/>
      <c r="I1229" s="839"/>
      <c r="J1229" s="215"/>
      <c r="K1229" s="866"/>
      <c r="L1229" s="139"/>
      <c r="M1229" s="949"/>
    </row>
    <row r="1230" spans="1:13">
      <c r="A1230" s="20"/>
      <c r="B1230" s="20"/>
      <c r="C1230" s="92"/>
      <c r="D1230" s="92"/>
      <c r="E1230" s="390"/>
      <c r="F1230" s="390"/>
      <c r="G1230" s="855"/>
      <c r="H1230" s="392"/>
      <c r="I1230" s="839"/>
      <c r="J1230" s="392"/>
      <c r="K1230" s="866"/>
      <c r="L1230" s="139"/>
      <c r="M1230" s="949"/>
    </row>
    <row r="1231" spans="1:13">
      <c r="A1231" s="20"/>
      <c r="B1231" s="20"/>
      <c r="C1231" s="92"/>
      <c r="D1231" s="92"/>
      <c r="E1231" s="390"/>
      <c r="F1231" s="390"/>
      <c r="G1231" s="855"/>
      <c r="H1231" s="392"/>
      <c r="I1231" s="839"/>
      <c r="J1231" s="392"/>
      <c r="K1231" s="866"/>
      <c r="L1231" s="139"/>
      <c r="M1231" s="949"/>
    </row>
    <row r="1232" spans="1:13">
      <c r="A1232" s="1186"/>
      <c r="B1232" s="1186"/>
      <c r="C1232" s="1186"/>
      <c r="D1232" s="1186"/>
      <c r="E1232" s="390"/>
      <c r="F1232" s="390"/>
      <c r="G1232" s="855"/>
      <c r="H1232" s="392"/>
      <c r="I1232" s="839"/>
      <c r="J1232" s="392"/>
      <c r="K1232" s="866"/>
      <c r="L1232" s="139"/>
      <c r="M1232" s="949"/>
    </row>
    <row r="1233" spans="1:13" ht="24.75" customHeight="1">
      <c r="A1233" s="92"/>
      <c r="B1233" s="92"/>
      <c r="C1233" s="92"/>
      <c r="D1233" s="92"/>
      <c r="E1233" s="459"/>
      <c r="F1233" s="213"/>
      <c r="G1233" s="764"/>
      <c r="H1233" s="215"/>
      <c r="I1233" s="765"/>
      <c r="J1233" s="215"/>
      <c r="K1233" s="866"/>
      <c r="L1233" s="139"/>
      <c r="M1233" s="949"/>
    </row>
    <row r="1234" spans="1:13" ht="24.75" customHeight="1">
      <c r="A1234" s="101"/>
      <c r="B1234" s="92"/>
      <c r="C1234" s="92"/>
      <c r="D1234" s="92"/>
      <c r="E1234" s="459"/>
      <c r="F1234" s="213"/>
      <c r="G1234" s="764"/>
      <c r="H1234" s="215"/>
      <c r="I1234" s="765"/>
      <c r="J1234" s="215"/>
      <c r="K1234" s="866"/>
      <c r="L1234" s="139"/>
      <c r="M1234" s="949"/>
    </row>
    <row r="1235" spans="1:13" ht="24.75" customHeight="1">
      <c r="A1235" s="20"/>
      <c r="B1235" s="92"/>
      <c r="C1235" s="92"/>
      <c r="D1235" s="92"/>
      <c r="E1235" s="390"/>
      <c r="F1235" s="390"/>
      <c r="G1235" s="855"/>
      <c r="H1235" s="392"/>
      <c r="I1235" s="839"/>
      <c r="J1235" s="215"/>
      <c r="K1235" s="866"/>
      <c r="L1235" s="139"/>
      <c r="M1235" s="949"/>
    </row>
    <row r="1236" spans="1:13">
      <c r="A1236" s="20"/>
      <c r="B1236" s="92"/>
      <c r="C1236" s="92"/>
      <c r="D1236" s="92"/>
      <c r="E1236" s="390"/>
      <c r="F1236" s="390"/>
      <c r="G1236" s="855"/>
      <c r="H1236" s="392"/>
      <c r="I1236" s="839"/>
      <c r="J1236" s="215"/>
      <c r="K1236" s="866"/>
      <c r="L1236" s="139"/>
      <c r="M1236" s="949"/>
    </row>
    <row r="1237" spans="1:13">
      <c r="A1237" s="20"/>
      <c r="B1237" s="92"/>
      <c r="C1237" s="92"/>
      <c r="D1237" s="92"/>
      <c r="E1237" s="390"/>
      <c r="F1237" s="390"/>
      <c r="G1237" s="855"/>
      <c r="H1237" s="392"/>
      <c r="I1237" s="839"/>
      <c r="J1237" s="215"/>
      <c r="K1237" s="866"/>
      <c r="L1237" s="139"/>
      <c r="M1237" s="949"/>
    </row>
    <row r="1238" spans="1:13">
      <c r="A1238" s="93"/>
      <c r="B1238" s="92"/>
      <c r="C1238" s="92"/>
      <c r="D1238" s="92"/>
      <c r="E1238" s="1212"/>
      <c r="F1238" s="1212"/>
      <c r="G1238" s="1212"/>
      <c r="H1238" s="1212"/>
      <c r="I1238" s="1212"/>
      <c r="J1238" s="1212"/>
      <c r="K1238" s="1212"/>
      <c r="L1238" s="139"/>
      <c r="M1238" s="949"/>
    </row>
    <row r="1239" spans="1:13" ht="15" customHeight="1">
      <c r="A1239" s="92"/>
      <c r="B1239" s="92"/>
      <c r="C1239" s="92"/>
      <c r="D1239" s="92"/>
      <c r="E1239" s="1212"/>
      <c r="F1239" s="1212"/>
      <c r="G1239" s="1212"/>
      <c r="H1239" s="1212"/>
      <c r="I1239" s="1212"/>
      <c r="J1239" s="1212"/>
      <c r="K1239" s="1212"/>
      <c r="L1239" s="139"/>
      <c r="M1239" s="949"/>
    </row>
    <row r="1240" spans="1:13">
      <c r="A1240" s="92"/>
      <c r="B1240" s="92"/>
      <c r="C1240" s="92"/>
      <c r="D1240" s="92"/>
      <c r="E1240" s="1212"/>
      <c r="F1240" s="1212"/>
      <c r="G1240" s="1212"/>
      <c r="H1240" s="1212"/>
      <c r="I1240" s="1212"/>
      <c r="J1240" s="1212"/>
      <c r="K1240" s="1212"/>
      <c r="L1240" s="139"/>
      <c r="M1240" s="949"/>
    </row>
    <row r="1241" spans="1:13">
      <c r="A1241" s="92"/>
      <c r="B1241" s="92"/>
      <c r="C1241" s="92"/>
      <c r="D1241" s="92"/>
      <c r="E1241" s="1212"/>
      <c r="F1241" s="1212"/>
      <c r="G1241" s="1212"/>
      <c r="H1241" s="1212"/>
      <c r="I1241" s="1212"/>
      <c r="J1241" s="1212"/>
      <c r="K1241" s="1212"/>
      <c r="L1241" s="139"/>
      <c r="M1241" s="949"/>
    </row>
    <row r="1242" spans="1:13" ht="25.5" customHeight="1">
      <c r="A1242" s="92"/>
      <c r="B1242" s="92"/>
      <c r="C1242" s="92"/>
      <c r="D1242" s="92"/>
      <c r="E1242" s="903"/>
      <c r="F1242" s="775"/>
      <c r="G1242" s="764"/>
      <c r="H1242" s="215"/>
      <c r="I1242" s="765"/>
      <c r="J1242" s="215"/>
      <c r="K1242" s="866"/>
      <c r="L1242" s="139"/>
      <c r="M1242" s="949"/>
    </row>
    <row r="1243" spans="1:13">
      <c r="A1243" s="101"/>
      <c r="B1243" s="92"/>
      <c r="C1243" s="92"/>
      <c r="D1243" s="92"/>
      <c r="E1243" s="459"/>
      <c r="F1243" s="213"/>
      <c r="G1243" s="764"/>
      <c r="H1243" s="215"/>
      <c r="I1243" s="765"/>
      <c r="J1243" s="215"/>
      <c r="K1243" s="866"/>
      <c r="L1243" s="139"/>
      <c r="M1243" s="949"/>
    </row>
    <row r="1244" spans="1:13">
      <c r="A1244" s="1244"/>
      <c r="B1244" s="1244"/>
      <c r="C1244" s="1244"/>
      <c r="D1244" s="1244"/>
      <c r="E1244" s="260"/>
      <c r="F1244" s="390"/>
      <c r="G1244" s="855"/>
      <c r="H1244" s="392"/>
      <c r="I1244" s="839"/>
      <c r="J1244" s="392"/>
      <c r="K1244" s="934"/>
      <c r="L1244" s="139"/>
      <c r="M1244" s="949"/>
    </row>
    <row r="1245" spans="1:13">
      <c r="A1245" s="92"/>
      <c r="B1245" s="92"/>
      <c r="C1245" s="92"/>
      <c r="D1245" s="92"/>
      <c r="E1245" s="787"/>
      <c r="F1245" s="775"/>
      <c r="G1245" s="764"/>
      <c r="H1245" s="215"/>
      <c r="I1245" s="765"/>
      <c r="J1245" s="215"/>
      <c r="K1245" s="866"/>
      <c r="L1245" s="139"/>
      <c r="M1245" s="949"/>
    </row>
    <row r="1246" spans="1:13">
      <c r="A1246" s="101"/>
      <c r="B1246" s="92"/>
      <c r="C1246" s="92"/>
      <c r="D1246" s="92"/>
      <c r="E1246" s="216"/>
      <c r="F1246" s="213"/>
      <c r="G1246" s="764"/>
      <c r="H1246" s="215"/>
      <c r="I1246" s="765"/>
      <c r="J1246" s="786"/>
      <c r="K1246" s="934"/>
      <c r="L1246" s="139"/>
      <c r="M1246" s="949"/>
    </row>
    <row r="1247" spans="1:13">
      <c r="A1247" s="1245"/>
      <c r="B1247" s="1245"/>
      <c r="C1247" s="1245"/>
      <c r="D1247" s="1245"/>
      <c r="E1247" s="260"/>
      <c r="F1247" s="390"/>
      <c r="G1247" s="855"/>
      <c r="H1247" s="392"/>
      <c r="I1247" s="839"/>
      <c r="J1247" s="787"/>
      <c r="K1247" s="866"/>
      <c r="L1247" s="139"/>
      <c r="M1247" s="949"/>
    </row>
    <row r="1248" spans="1:13">
      <c r="A1248" s="20"/>
      <c r="B1248" s="92"/>
      <c r="C1248" s="92"/>
      <c r="D1248" s="92"/>
      <c r="E1248" s="260"/>
      <c r="F1248" s="390"/>
      <c r="G1248" s="855"/>
      <c r="H1248" s="392"/>
      <c r="I1248" s="839"/>
      <c r="J1248" s="215"/>
      <c r="K1248" s="866"/>
      <c r="L1248" s="139"/>
      <c r="M1248" s="949"/>
    </row>
    <row r="1249" spans="1:13">
      <c r="A1249" s="147"/>
      <c r="B1249" s="92"/>
      <c r="C1249" s="92"/>
      <c r="D1249" s="92"/>
      <c r="E1249" s="202"/>
      <c r="F1249" s="213"/>
      <c r="G1249" s="764"/>
      <c r="H1249" s="215"/>
      <c r="I1249" s="765"/>
      <c r="J1249" s="215"/>
      <c r="K1249" s="866"/>
      <c r="L1249" s="139"/>
      <c r="M1249" s="949"/>
    </row>
    <row r="1250" spans="1:13">
      <c r="A1250" s="147"/>
      <c r="B1250" s="92"/>
      <c r="C1250" s="92"/>
      <c r="D1250" s="92"/>
      <c r="E1250" s="202"/>
      <c r="F1250" s="213"/>
      <c r="G1250" s="764"/>
      <c r="H1250" s="215"/>
      <c r="I1250" s="765"/>
      <c r="J1250" s="215"/>
      <c r="K1250" s="866"/>
      <c r="L1250" s="139"/>
      <c r="M1250" s="949"/>
    </row>
    <row r="1251" spans="1:13">
      <c r="A1251" s="101"/>
      <c r="B1251" s="101"/>
      <c r="C1251" s="120"/>
      <c r="D1251" s="101"/>
      <c r="E1251" s="246"/>
      <c r="F1251" s="246"/>
      <c r="G1251" s="764"/>
      <c r="H1251" s="246"/>
      <c r="I1251" s="816"/>
      <c r="J1251" s="246"/>
      <c r="K1251" s="866"/>
      <c r="L1251" s="139"/>
      <c r="M1251" s="949"/>
    </row>
    <row r="1252" spans="1:13">
      <c r="A1252" s="101"/>
      <c r="B1252" s="92"/>
      <c r="C1252" s="92"/>
      <c r="D1252" s="92"/>
      <c r="E1252" s="459"/>
      <c r="F1252" s="213"/>
      <c r="G1252" s="764"/>
      <c r="H1252" s="215"/>
      <c r="I1252" s="765"/>
      <c r="J1252" s="215"/>
      <c r="K1252" s="866"/>
      <c r="L1252" s="139"/>
      <c r="M1252" s="949"/>
    </row>
    <row r="1253" spans="1:13">
      <c r="A1253" s="20"/>
      <c r="B1253" s="92"/>
      <c r="C1253" s="92"/>
      <c r="D1253" s="92"/>
      <c r="E1253" s="903"/>
      <c r="F1253" s="390"/>
      <c r="G1253" s="855"/>
      <c r="H1253" s="392"/>
      <c r="I1253" s="839"/>
      <c r="J1253" s="392"/>
      <c r="K1253" s="866"/>
      <c r="L1253" s="139"/>
      <c r="M1253" s="949"/>
    </row>
    <row r="1254" spans="1:13">
      <c r="A1254" s="92"/>
      <c r="B1254" s="92"/>
      <c r="C1254" s="92"/>
      <c r="D1254" s="92"/>
      <c r="E1254" s="459"/>
      <c r="F1254" s="213"/>
      <c r="G1254" s="764"/>
      <c r="H1254" s="215"/>
      <c r="I1254" s="765"/>
      <c r="J1254" s="215"/>
      <c r="K1254" s="866"/>
      <c r="L1254" s="139"/>
      <c r="M1254" s="949"/>
    </row>
    <row r="1255" spans="1:13">
      <c r="A1255" s="92"/>
      <c r="B1255" s="92"/>
      <c r="C1255" s="92"/>
      <c r="D1255" s="92"/>
      <c r="E1255" s="459"/>
      <c r="F1255" s="213"/>
      <c r="G1255" s="764"/>
      <c r="H1255" s="215"/>
      <c r="I1255" s="765"/>
      <c r="J1255" s="215"/>
      <c r="K1255" s="866"/>
      <c r="L1255" s="139"/>
      <c r="M1255" s="949"/>
    </row>
    <row r="1256" spans="1:13">
      <c r="A1256" s="101"/>
      <c r="B1256" s="92"/>
      <c r="C1256" s="92"/>
      <c r="D1256" s="92"/>
      <c r="E1256" s="459"/>
      <c r="F1256" s="213"/>
      <c r="G1256" s="764"/>
      <c r="H1256" s="460"/>
      <c r="I1256" s="765"/>
      <c r="J1256" s="460"/>
      <c r="K1256" s="866"/>
      <c r="L1256" s="139"/>
      <c r="M1256" s="949"/>
    </row>
    <row r="1257" spans="1:13">
      <c r="A1257" s="20"/>
      <c r="B1257" s="20"/>
      <c r="C1257" s="20"/>
      <c r="D1257" s="20"/>
      <c r="E1257" s="390"/>
      <c r="F1257" s="390"/>
      <c r="G1257" s="855"/>
      <c r="H1257" s="392"/>
      <c r="I1257" s="839"/>
      <c r="J1257" s="215"/>
      <c r="K1257" s="866"/>
      <c r="L1257" s="139"/>
      <c r="M1257" s="949"/>
    </row>
    <row r="1258" spans="1:13">
      <c r="A1258" s="20"/>
      <c r="B1258" s="20"/>
      <c r="C1258" s="20"/>
      <c r="D1258" s="20"/>
      <c r="E1258" s="390"/>
      <c r="F1258" s="390"/>
      <c r="G1258" s="855"/>
      <c r="H1258" s="392"/>
      <c r="I1258" s="839"/>
      <c r="J1258" s="215"/>
      <c r="K1258" s="866"/>
      <c r="L1258" s="139"/>
      <c r="M1258" s="949"/>
    </row>
    <row r="1259" spans="1:13">
      <c r="A1259" s="20"/>
      <c r="B1259" s="20"/>
      <c r="C1259" s="20"/>
      <c r="D1259" s="20"/>
      <c r="E1259" s="390"/>
      <c r="F1259" s="390"/>
      <c r="G1259" s="855"/>
      <c r="H1259" s="392"/>
      <c r="I1259" s="839"/>
      <c r="J1259" s="215"/>
      <c r="K1259" s="866"/>
      <c r="L1259" s="139"/>
      <c r="M1259" s="949"/>
    </row>
    <row r="1260" spans="1:13">
      <c r="A1260" s="20"/>
      <c r="B1260" s="20"/>
      <c r="C1260" s="20"/>
      <c r="D1260" s="20"/>
      <c r="E1260" s="390"/>
      <c r="F1260" s="390"/>
      <c r="G1260" s="855"/>
      <c r="H1260" s="392"/>
      <c r="I1260" s="839"/>
      <c r="J1260" s="215"/>
      <c r="K1260" s="866"/>
      <c r="L1260" s="139"/>
      <c r="M1260" s="949"/>
    </row>
    <row r="1261" spans="1:13">
      <c r="A1261" s="20"/>
      <c r="B1261" s="20"/>
      <c r="C1261" s="20"/>
      <c r="D1261" s="20"/>
      <c r="E1261" s="390"/>
      <c r="F1261" s="390"/>
      <c r="G1261" s="855"/>
      <c r="H1261" s="392"/>
      <c r="I1261" s="839"/>
      <c r="J1261" s="215"/>
      <c r="K1261" s="866"/>
      <c r="L1261" s="139"/>
      <c r="M1261" s="949"/>
    </row>
    <row r="1262" spans="1:13">
      <c r="A1262" s="20"/>
      <c r="B1262" s="20"/>
      <c r="C1262" s="20"/>
      <c r="D1262" s="20"/>
      <c r="E1262" s="390"/>
      <c r="F1262" s="390"/>
      <c r="G1262" s="855"/>
      <c r="H1262" s="392"/>
      <c r="I1262" s="839"/>
      <c r="J1262" s="215"/>
      <c r="K1262" s="866"/>
      <c r="L1262" s="139"/>
      <c r="M1262" s="949"/>
    </row>
    <row r="1263" spans="1:13">
      <c r="A1263" s="20"/>
      <c r="B1263" s="20"/>
      <c r="C1263" s="20"/>
      <c r="D1263" s="20"/>
      <c r="E1263" s="390"/>
      <c r="F1263" s="390"/>
      <c r="G1263" s="855"/>
      <c r="H1263" s="392"/>
      <c r="I1263" s="839"/>
      <c r="J1263" s="215"/>
      <c r="K1263" s="866"/>
      <c r="L1263" s="139"/>
      <c r="M1263" s="949"/>
    </row>
    <row r="1264" spans="1:13">
      <c r="A1264" s="20"/>
      <c r="B1264" s="20"/>
      <c r="C1264" s="20"/>
      <c r="D1264" s="20"/>
      <c r="E1264" s="390"/>
      <c r="F1264" s="390"/>
      <c r="G1264" s="855"/>
      <c r="H1264" s="392"/>
      <c r="I1264" s="839"/>
      <c r="J1264" s="215"/>
      <c r="K1264" s="866"/>
      <c r="L1264" s="139"/>
      <c r="M1264" s="949"/>
    </row>
    <row r="1265" spans="1:13">
      <c r="A1265" s="20"/>
      <c r="B1265" s="20"/>
      <c r="C1265" s="20"/>
      <c r="D1265" s="20"/>
      <c r="E1265" s="390"/>
      <c r="F1265" s="390"/>
      <c r="G1265" s="855"/>
      <c r="H1265" s="392"/>
      <c r="I1265" s="839"/>
      <c r="J1265" s="215"/>
      <c r="K1265" s="866"/>
      <c r="L1265" s="139"/>
      <c r="M1265" s="949"/>
    </row>
    <row r="1266" spans="1:13">
      <c r="A1266" s="20"/>
      <c r="B1266" s="20"/>
      <c r="C1266" s="20"/>
      <c r="D1266" s="20"/>
      <c r="E1266" s="390"/>
      <c r="F1266" s="390"/>
      <c r="G1266" s="855"/>
      <c r="H1266" s="392"/>
      <c r="I1266" s="839"/>
      <c r="J1266" s="215"/>
      <c r="K1266" s="866"/>
      <c r="L1266" s="139"/>
      <c r="M1266" s="949"/>
    </row>
    <row r="1267" spans="1:13">
      <c r="A1267" s="147"/>
      <c r="B1267" s="92"/>
      <c r="C1267" s="92"/>
      <c r="D1267" s="92"/>
      <c r="E1267" s="459"/>
      <c r="F1267" s="213"/>
      <c r="G1267" s="826"/>
      <c r="H1267" s="215"/>
      <c r="I1267" s="765"/>
      <c r="J1267" s="215"/>
      <c r="K1267" s="926"/>
      <c r="L1267" s="139"/>
      <c r="M1267" s="949"/>
    </row>
    <row r="1268" spans="1:13">
      <c r="A1268" s="101"/>
      <c r="B1268" s="92"/>
      <c r="C1268" s="92"/>
      <c r="D1268" s="92"/>
      <c r="E1268" s="459"/>
      <c r="F1268" s="213"/>
      <c r="G1268" s="764"/>
      <c r="H1268" s="215"/>
      <c r="I1268" s="765"/>
      <c r="J1268" s="215"/>
      <c r="K1268" s="866"/>
      <c r="L1268" s="139"/>
      <c r="M1268" s="949"/>
    </row>
    <row r="1269" spans="1:13">
      <c r="A1269" s="20"/>
      <c r="B1269" s="92"/>
      <c r="C1269" s="92"/>
      <c r="D1269" s="92"/>
      <c r="E1269" s="390"/>
      <c r="F1269" s="390"/>
      <c r="G1269" s="855"/>
      <c r="H1269" s="260"/>
      <c r="I1269" s="839"/>
      <c r="J1269" s="215"/>
      <c r="K1269" s="866"/>
      <c r="L1269" s="139"/>
      <c r="M1269" s="949"/>
    </row>
    <row r="1270" spans="1:13">
      <c r="A1270" s="20"/>
      <c r="B1270" s="92"/>
      <c r="C1270" s="92"/>
      <c r="D1270" s="92"/>
      <c r="E1270" s="390"/>
      <c r="F1270" s="390"/>
      <c r="G1270" s="855"/>
      <c r="H1270" s="392"/>
      <c r="I1270" s="839"/>
      <c r="J1270" s="216"/>
      <c r="K1270" s="866"/>
      <c r="L1270" s="139"/>
      <c r="M1270" s="949"/>
    </row>
    <row r="1271" spans="1:13">
      <c r="A1271" s="20"/>
      <c r="B1271" s="92"/>
      <c r="C1271" s="92"/>
      <c r="D1271" s="92"/>
      <c r="E1271" s="390"/>
      <c r="F1271" s="390"/>
      <c r="G1271" s="855"/>
      <c r="H1271" s="392"/>
      <c r="I1271" s="839"/>
      <c r="J1271" s="216"/>
      <c r="K1271" s="866"/>
      <c r="L1271" s="139"/>
      <c r="M1271" s="949"/>
    </row>
    <row r="1272" spans="1:13">
      <c r="A1272" s="20"/>
      <c r="B1272" s="92"/>
      <c r="C1272" s="92"/>
      <c r="D1272" s="125"/>
      <c r="E1272" s="390"/>
      <c r="F1272" s="390"/>
      <c r="G1272" s="855"/>
      <c r="H1272" s="392"/>
      <c r="I1272" s="839"/>
      <c r="J1272" s="215"/>
      <c r="K1272" s="866"/>
      <c r="L1272" s="139"/>
      <c r="M1272" s="949"/>
    </row>
    <row r="1273" spans="1:13">
      <c r="A1273" s="20"/>
      <c r="B1273" s="92"/>
      <c r="C1273" s="92"/>
      <c r="D1273" s="92"/>
      <c r="E1273" s="390"/>
      <c r="F1273" s="390"/>
      <c r="G1273" s="855"/>
      <c r="H1273" s="392"/>
      <c r="I1273" s="839"/>
      <c r="J1273" s="215"/>
      <c r="K1273" s="866"/>
      <c r="L1273" s="139"/>
      <c r="M1273" s="949"/>
    </row>
    <row r="1274" spans="1:13">
      <c r="A1274" s="20"/>
      <c r="B1274" s="92"/>
      <c r="C1274" s="92"/>
      <c r="D1274" s="125"/>
      <c r="E1274" s="390"/>
      <c r="F1274" s="390"/>
      <c r="G1274" s="855"/>
      <c r="H1274" s="392"/>
      <c r="I1274" s="839"/>
      <c r="J1274" s="215"/>
      <c r="K1274" s="866"/>
      <c r="L1274" s="139"/>
      <c r="M1274" s="949"/>
    </row>
    <row r="1275" spans="1:13">
      <c r="A1275" s="20"/>
      <c r="B1275" s="92"/>
      <c r="C1275" s="92"/>
      <c r="D1275" s="92"/>
      <c r="E1275" s="390"/>
      <c r="F1275" s="390"/>
      <c r="G1275" s="855"/>
      <c r="H1275" s="392"/>
      <c r="I1275" s="839"/>
      <c r="J1275" s="216"/>
      <c r="K1275" s="866"/>
      <c r="L1275" s="139"/>
      <c r="M1275" s="949"/>
    </row>
    <row r="1276" spans="1:13">
      <c r="A1276" s="20"/>
      <c r="B1276" s="92"/>
      <c r="C1276" s="92"/>
      <c r="D1276" s="92"/>
      <c r="E1276" s="390"/>
      <c r="F1276" s="390"/>
      <c r="G1276" s="855"/>
      <c r="H1276" s="392"/>
      <c r="I1276" s="839"/>
      <c r="J1276" s="215"/>
      <c r="K1276" s="866"/>
      <c r="L1276" s="139"/>
      <c r="M1276" s="949"/>
    </row>
    <row r="1277" spans="1:13" ht="26.25" customHeight="1">
      <c r="A1277" s="20"/>
      <c r="B1277" s="92"/>
      <c r="C1277" s="92"/>
      <c r="D1277" s="92"/>
      <c r="E1277" s="390"/>
      <c r="F1277" s="390"/>
      <c r="G1277" s="855"/>
      <c r="H1277" s="392"/>
      <c r="I1277" s="839"/>
      <c r="J1277" s="216"/>
      <c r="K1277" s="866"/>
      <c r="L1277" s="139"/>
      <c r="M1277" s="949"/>
    </row>
    <row r="1278" spans="1:13">
      <c r="A1278" s="20"/>
      <c r="B1278" s="92"/>
      <c r="C1278" s="92"/>
      <c r="D1278" s="92"/>
      <c r="E1278" s="459"/>
      <c r="F1278" s="213"/>
      <c r="G1278" s="826"/>
      <c r="H1278" s="779"/>
      <c r="I1278" s="765"/>
      <c r="J1278" s="788"/>
      <c r="K1278" s="866"/>
      <c r="L1278" s="139"/>
      <c r="M1278" s="949"/>
    </row>
    <row r="1279" spans="1:13">
      <c r="A1279" s="20"/>
      <c r="B1279" s="92"/>
      <c r="C1279" s="92"/>
      <c r="D1279" s="92"/>
      <c r="E1279" s="903"/>
      <c r="F1279" s="783"/>
      <c r="G1279" s="849"/>
      <c r="H1279" s="789"/>
      <c r="I1279" s="848"/>
      <c r="J1279" s="789"/>
      <c r="K1279" s="932"/>
      <c r="L1279" s="139"/>
      <c r="M1279" s="949"/>
    </row>
    <row r="1280" spans="1:13">
      <c r="A1280" s="147"/>
      <c r="B1280" s="92"/>
      <c r="C1280" s="92"/>
      <c r="D1280" s="92"/>
      <c r="E1280" s="459"/>
      <c r="F1280" s="213"/>
      <c r="G1280" s="764"/>
      <c r="H1280" s="215"/>
      <c r="I1280" s="765"/>
      <c r="J1280" s="215"/>
      <c r="K1280" s="866"/>
      <c r="L1280" s="139"/>
      <c r="M1280" s="949"/>
    </row>
    <row r="1281" spans="1:13">
      <c r="A1281" s="101"/>
      <c r="B1281" s="92"/>
      <c r="C1281" s="92"/>
      <c r="D1281" s="92"/>
      <c r="E1281" s="459"/>
      <c r="F1281" s="213"/>
      <c r="G1281" s="764"/>
      <c r="H1281" s="215"/>
      <c r="I1281" s="765"/>
      <c r="J1281" s="215"/>
      <c r="K1281" s="926"/>
      <c r="L1281" s="139"/>
      <c r="M1281" s="949"/>
    </row>
    <row r="1282" spans="1:13">
      <c r="A1282" s="1244"/>
      <c r="B1282" s="1244"/>
      <c r="C1282" s="1244"/>
      <c r="D1282" s="1244"/>
      <c r="E1282" s="390"/>
      <c r="F1282" s="390"/>
      <c r="G1282" s="855"/>
      <c r="H1282" s="392"/>
      <c r="I1282" s="839"/>
      <c r="J1282" s="392"/>
      <c r="K1282" s="934"/>
      <c r="L1282" s="139"/>
      <c r="M1282" s="949"/>
    </row>
    <row r="1283" spans="1:13">
      <c r="A1283" s="20"/>
      <c r="B1283" s="92"/>
      <c r="C1283" s="92"/>
      <c r="D1283" s="92"/>
      <c r="E1283" s="390"/>
      <c r="F1283" s="390"/>
      <c r="G1283" s="855"/>
      <c r="H1283" s="392"/>
      <c r="I1283" s="839"/>
      <c r="J1283" s="392"/>
      <c r="K1283" s="934"/>
      <c r="L1283" s="139"/>
      <c r="M1283" s="949"/>
    </row>
    <row r="1284" spans="1:13">
      <c r="A1284" s="147"/>
      <c r="B1284" s="92"/>
      <c r="C1284" s="92"/>
      <c r="D1284" s="92"/>
      <c r="E1284" s="202"/>
      <c r="F1284" s="213"/>
      <c r="G1284" s="764"/>
      <c r="H1284" s="215"/>
      <c r="I1284" s="765"/>
      <c r="J1284" s="215"/>
      <c r="K1284" s="866"/>
      <c r="L1284" s="139"/>
      <c r="M1284" s="949"/>
    </row>
    <row r="1285" spans="1:13">
      <c r="A1285" s="147"/>
      <c r="B1285" s="92"/>
      <c r="C1285" s="92"/>
      <c r="D1285" s="92"/>
      <c r="E1285" s="202"/>
      <c r="F1285" s="213"/>
      <c r="G1285" s="764"/>
      <c r="H1285" s="215"/>
      <c r="I1285" s="765"/>
      <c r="J1285" s="215"/>
      <c r="K1285" s="866"/>
      <c r="L1285" s="139"/>
      <c r="M1285" s="949"/>
    </row>
    <row r="1286" spans="1:13">
      <c r="A1286" s="101"/>
      <c r="B1286" s="92"/>
      <c r="C1286" s="92"/>
      <c r="D1286" s="92"/>
      <c r="E1286" s="459"/>
      <c r="F1286" s="460"/>
      <c r="G1286" s="855"/>
      <c r="H1286" s="460"/>
      <c r="I1286" s="765"/>
      <c r="J1286" s="215"/>
      <c r="K1286" s="866"/>
      <c r="L1286" s="139"/>
      <c r="M1286" s="949"/>
    </row>
    <row r="1287" spans="1:13">
      <c r="A1287" s="101"/>
      <c r="B1287" s="92"/>
      <c r="C1287" s="92"/>
      <c r="D1287" s="92"/>
      <c r="E1287" s="459"/>
      <c r="F1287" s="460"/>
      <c r="G1287" s="855"/>
      <c r="H1287" s="460"/>
      <c r="I1287" s="765"/>
      <c r="J1287" s="215"/>
      <c r="K1287" s="866"/>
      <c r="L1287" s="139"/>
      <c r="M1287" s="949"/>
    </row>
    <row r="1288" spans="1:13" ht="27.75" customHeight="1">
      <c r="A1288" s="20"/>
      <c r="B1288" s="92"/>
      <c r="C1288" s="92"/>
      <c r="D1288" s="92"/>
      <c r="E1288" s="260"/>
      <c r="F1288" s="390"/>
      <c r="G1288" s="855"/>
      <c r="H1288" s="260"/>
      <c r="I1288" s="839"/>
      <c r="J1288" s="392"/>
      <c r="K1288" s="934"/>
      <c r="L1288" s="139"/>
      <c r="M1288" s="949"/>
    </row>
    <row r="1289" spans="1:13">
      <c r="A1289" s="92"/>
      <c r="B1289" s="92"/>
      <c r="C1289" s="92"/>
      <c r="D1289" s="92"/>
      <c r="E1289" s="202"/>
      <c r="F1289" s="213"/>
      <c r="G1289" s="764"/>
      <c r="H1289" s="216"/>
      <c r="I1289" s="765"/>
      <c r="J1289" s="215"/>
      <c r="K1289" s="866"/>
      <c r="L1289" s="139"/>
      <c r="M1289" s="949"/>
    </row>
    <row r="1290" spans="1:13">
      <c r="A1290" s="92"/>
      <c r="B1290" s="92"/>
      <c r="C1290" s="92"/>
      <c r="D1290" s="92"/>
      <c r="E1290" s="202"/>
      <c r="F1290" s="213"/>
      <c r="G1290" s="764"/>
      <c r="H1290" s="216"/>
      <c r="I1290" s="765"/>
      <c r="J1290" s="215"/>
      <c r="K1290" s="866"/>
      <c r="L1290" s="139"/>
      <c r="M1290" s="949"/>
    </row>
    <row r="1291" spans="1:13">
      <c r="A1291" s="101"/>
      <c r="B1291" s="92"/>
      <c r="C1291" s="92"/>
      <c r="D1291" s="92"/>
      <c r="E1291" s="459"/>
      <c r="F1291" s="780"/>
      <c r="G1291" s="855"/>
      <c r="H1291" s="780"/>
      <c r="I1291" s="856"/>
      <c r="J1291" s="780"/>
      <c r="K1291" s="866"/>
      <c r="L1291" s="139"/>
      <c r="M1291" s="949"/>
    </row>
    <row r="1292" spans="1:13">
      <c r="A1292" s="101"/>
      <c r="B1292" s="92"/>
      <c r="C1292" s="92"/>
      <c r="D1292" s="92"/>
      <c r="E1292" s="459"/>
      <c r="F1292" s="213"/>
      <c r="G1292" s="764"/>
      <c r="H1292" s="215"/>
      <c r="I1292" s="765"/>
      <c r="J1292" s="215"/>
      <c r="K1292" s="866"/>
      <c r="L1292" s="139"/>
      <c r="M1292" s="949"/>
    </row>
    <row r="1293" spans="1:13">
      <c r="A1293" s="1244"/>
      <c r="B1293" s="1244"/>
      <c r="C1293" s="1244"/>
      <c r="D1293" s="1244"/>
      <c r="E1293" s="390"/>
      <c r="F1293" s="390"/>
      <c r="G1293" s="855"/>
      <c r="H1293" s="1208"/>
      <c r="I1293" s="1208"/>
      <c r="J1293" s="392"/>
      <c r="K1293" s="934"/>
      <c r="L1293" s="139"/>
      <c r="M1293" s="949"/>
    </row>
    <row r="1294" spans="1:13">
      <c r="A1294" s="20"/>
      <c r="B1294" s="20"/>
      <c r="C1294" s="20"/>
      <c r="D1294" s="20"/>
      <c r="E1294" s="390"/>
      <c r="F1294" s="390"/>
      <c r="G1294" s="855"/>
      <c r="H1294" s="1208"/>
      <c r="I1294" s="1208"/>
      <c r="J1294" s="392"/>
      <c r="K1294" s="934"/>
      <c r="L1294" s="139"/>
      <c r="M1294" s="949"/>
    </row>
    <row r="1295" spans="1:13">
      <c r="A1295" s="92"/>
      <c r="B1295" s="92"/>
      <c r="C1295" s="92"/>
      <c r="D1295" s="92"/>
      <c r="E1295" s="459"/>
      <c r="F1295" s="213"/>
      <c r="G1295" s="764"/>
      <c r="H1295" s="216"/>
      <c r="I1295" s="765"/>
      <c r="J1295" s="215"/>
      <c r="K1295" s="866"/>
      <c r="L1295" s="139"/>
      <c r="M1295" s="949"/>
    </row>
    <row r="1296" spans="1:13">
      <c r="A1296" s="101"/>
      <c r="B1296" s="92"/>
      <c r="C1296" s="92"/>
      <c r="D1296" s="92"/>
      <c r="E1296" s="459"/>
      <c r="F1296" s="775"/>
      <c r="G1296" s="764"/>
      <c r="H1296" s="216"/>
      <c r="I1296" s="765"/>
      <c r="J1296" s="215"/>
      <c r="K1296" s="866"/>
      <c r="L1296" s="139"/>
      <c r="M1296" s="949"/>
    </row>
    <row r="1297" spans="1:13">
      <c r="A1297" s="20"/>
      <c r="B1297" s="92"/>
      <c r="C1297" s="92"/>
      <c r="D1297" s="92"/>
      <c r="E1297" s="260"/>
      <c r="F1297" s="390"/>
      <c r="G1297" s="855"/>
      <c r="H1297" s="1208"/>
      <c r="I1297" s="1208"/>
      <c r="J1297" s="392"/>
      <c r="K1297" s="934"/>
      <c r="L1297" s="139"/>
      <c r="M1297" s="949"/>
    </row>
    <row r="1298" spans="1:13">
      <c r="A1298" s="20"/>
      <c r="B1298" s="92"/>
      <c r="C1298" s="92"/>
      <c r="D1298" s="92"/>
      <c r="E1298" s="390"/>
      <c r="F1298" s="390"/>
      <c r="G1298" s="855"/>
      <c r="H1298" s="1208"/>
      <c r="I1298" s="1208"/>
      <c r="J1298" s="392"/>
      <c r="K1298" s="934"/>
      <c r="L1298" s="139"/>
      <c r="M1298" s="949"/>
    </row>
    <row r="1299" spans="1:13">
      <c r="A1299" s="92"/>
      <c r="B1299" s="92"/>
      <c r="C1299" s="92"/>
      <c r="D1299" s="92"/>
      <c r="E1299" s="459"/>
      <c r="F1299" s="213"/>
      <c r="G1299" s="826"/>
      <c r="H1299" s="216"/>
      <c r="I1299" s="765"/>
      <c r="J1299" s="216"/>
      <c r="K1299" s="866"/>
      <c r="L1299" s="139"/>
      <c r="M1299" s="949"/>
    </row>
    <row r="1300" spans="1:13">
      <c r="A1300" s="101"/>
      <c r="B1300" s="92"/>
      <c r="C1300" s="92"/>
      <c r="D1300" s="92"/>
      <c r="E1300" s="459"/>
      <c r="F1300" s="775"/>
      <c r="G1300" s="764"/>
      <c r="H1300" s="216"/>
      <c r="I1300" s="765"/>
      <c r="J1300" s="216"/>
      <c r="K1300" s="866"/>
      <c r="L1300" s="139"/>
      <c r="M1300" s="949"/>
    </row>
    <row r="1301" spans="1:13">
      <c r="A1301" s="20"/>
      <c r="B1301" s="92"/>
      <c r="C1301" s="92"/>
      <c r="D1301" s="92"/>
      <c r="E1301" s="390"/>
      <c r="F1301" s="390"/>
      <c r="G1301" s="855"/>
      <c r="H1301" s="1208"/>
      <c r="I1301" s="1208"/>
      <c r="J1301" s="392"/>
      <c r="K1301" s="934"/>
      <c r="L1301" s="139"/>
      <c r="M1301" s="949"/>
    </row>
    <row r="1302" spans="1:13" ht="27" customHeight="1">
      <c r="A1302" s="20"/>
      <c r="B1302" s="92"/>
      <c r="C1302" s="92"/>
      <c r="D1302" s="92"/>
      <c r="E1302" s="390"/>
      <c r="F1302" s="390"/>
      <c r="G1302" s="855"/>
      <c r="H1302" s="1208"/>
      <c r="I1302" s="1208"/>
      <c r="J1302" s="392"/>
      <c r="K1302" s="934"/>
      <c r="L1302" s="139"/>
      <c r="M1302" s="949"/>
    </row>
    <row r="1303" spans="1:13">
      <c r="A1303" s="92"/>
      <c r="B1303" s="92"/>
      <c r="C1303" s="92"/>
      <c r="D1303" s="92"/>
      <c r="E1303" s="459"/>
      <c r="F1303" s="213"/>
      <c r="G1303" s="826"/>
      <c r="H1303" s="216"/>
      <c r="I1303" s="765"/>
      <c r="J1303" s="215"/>
      <c r="K1303" s="866"/>
      <c r="L1303" s="139"/>
      <c r="M1303" s="949"/>
    </row>
    <row r="1304" spans="1:13">
      <c r="A1304" s="101"/>
      <c r="B1304" s="92"/>
      <c r="C1304" s="92"/>
      <c r="D1304" s="92"/>
      <c r="E1304" s="459"/>
      <c r="F1304" s="775"/>
      <c r="G1304" s="764"/>
      <c r="H1304" s="216"/>
      <c r="I1304" s="765"/>
      <c r="J1304" s="215"/>
      <c r="K1304" s="866"/>
      <c r="L1304" s="139"/>
      <c r="M1304" s="949"/>
    </row>
    <row r="1305" spans="1:13">
      <c r="A1305" s="20"/>
      <c r="B1305" s="20"/>
      <c r="C1305" s="92"/>
      <c r="D1305" s="92"/>
      <c r="E1305" s="390"/>
      <c r="F1305" s="390"/>
      <c r="G1305" s="855"/>
      <c r="H1305" s="1208"/>
      <c r="I1305" s="1208"/>
      <c r="J1305" s="392"/>
      <c r="K1305" s="934"/>
      <c r="L1305" s="139"/>
      <c r="M1305" s="949"/>
    </row>
    <row r="1306" spans="1:13">
      <c r="A1306" s="20"/>
      <c r="B1306" s="20"/>
      <c r="C1306" s="92"/>
      <c r="D1306" s="92"/>
      <c r="E1306" s="390"/>
      <c r="F1306" s="390"/>
      <c r="G1306" s="855"/>
      <c r="H1306" s="1208"/>
      <c r="I1306" s="1208"/>
      <c r="J1306" s="392"/>
      <c r="K1306" s="934"/>
      <c r="L1306" s="139"/>
      <c r="M1306" s="949"/>
    </row>
    <row r="1307" spans="1:13">
      <c r="A1307" s="1244"/>
      <c r="B1307" s="1244"/>
      <c r="C1307" s="1244"/>
      <c r="D1307" s="1244"/>
      <c r="E1307" s="390"/>
      <c r="F1307" s="390"/>
      <c r="G1307" s="855"/>
      <c r="H1307" s="1208"/>
      <c r="I1307" s="1208"/>
      <c r="J1307" s="392"/>
      <c r="K1307" s="934"/>
      <c r="L1307" s="139"/>
      <c r="M1307" s="949"/>
    </row>
    <row r="1308" spans="1:13">
      <c r="A1308" s="20"/>
      <c r="B1308" s="92"/>
      <c r="C1308" s="92"/>
      <c r="D1308" s="92"/>
      <c r="E1308" s="459"/>
      <c r="F1308" s="213"/>
      <c r="G1308" s="826"/>
      <c r="H1308" s="216"/>
      <c r="I1308" s="765"/>
      <c r="J1308" s="791"/>
      <c r="K1308" s="866"/>
      <c r="L1308" s="139"/>
      <c r="M1308" s="949"/>
    </row>
    <row r="1309" spans="1:13">
      <c r="A1309" s="101"/>
      <c r="B1309" s="92"/>
      <c r="C1309" s="92"/>
      <c r="D1309" s="92"/>
      <c r="E1309" s="459"/>
      <c r="F1309" s="775"/>
      <c r="G1309" s="764"/>
      <c r="H1309" s="216"/>
      <c r="I1309" s="765"/>
      <c r="J1309" s="216"/>
      <c r="K1309" s="866"/>
      <c r="L1309" s="139"/>
      <c r="M1309" s="949"/>
    </row>
    <row r="1310" spans="1:13">
      <c r="A1310" s="20"/>
      <c r="B1310" s="92"/>
      <c r="C1310" s="92"/>
      <c r="D1310" s="92"/>
      <c r="E1310" s="390"/>
      <c r="F1310" s="390"/>
      <c r="G1310" s="855"/>
      <c r="H1310" s="1208"/>
      <c r="I1310" s="1208"/>
      <c r="J1310" s="392"/>
      <c r="K1310" s="934"/>
      <c r="L1310" s="139"/>
      <c r="M1310" s="949"/>
    </row>
    <row r="1311" spans="1:13">
      <c r="A1311" s="20"/>
      <c r="B1311" s="92"/>
      <c r="C1311" s="92"/>
      <c r="D1311" s="92"/>
      <c r="E1311" s="390"/>
      <c r="F1311" s="390"/>
      <c r="G1311" s="855"/>
      <c r="H1311" s="1208"/>
      <c r="I1311" s="1208"/>
      <c r="J1311" s="392"/>
      <c r="K1311" s="934"/>
      <c r="L1311" s="139"/>
      <c r="M1311" s="949"/>
    </row>
    <row r="1312" spans="1:13">
      <c r="A1312" s="20"/>
      <c r="B1312" s="92"/>
      <c r="C1312" s="92"/>
      <c r="D1312" s="92"/>
      <c r="E1312" s="390"/>
      <c r="F1312" s="390"/>
      <c r="G1312" s="855"/>
      <c r="H1312" s="1208"/>
      <c r="I1312" s="1208"/>
      <c r="J1312" s="392"/>
      <c r="K1312" s="934"/>
      <c r="L1312" s="139"/>
      <c r="M1312" s="949"/>
    </row>
    <row r="1313" spans="1:13">
      <c r="A1313" s="20"/>
      <c r="B1313" s="92"/>
      <c r="C1313" s="92"/>
      <c r="D1313" s="92"/>
      <c r="E1313" s="390"/>
      <c r="F1313" s="390"/>
      <c r="G1313" s="855"/>
      <c r="H1313" s="1208"/>
      <c r="I1313" s="1208"/>
      <c r="J1313" s="392"/>
      <c r="K1313" s="934"/>
      <c r="L1313" s="139"/>
      <c r="M1313" s="949"/>
    </row>
    <row r="1314" spans="1:13">
      <c r="A1314" s="20"/>
      <c r="B1314" s="92"/>
      <c r="C1314" s="92"/>
      <c r="D1314" s="92"/>
      <c r="E1314" s="390"/>
      <c r="F1314" s="390"/>
      <c r="G1314" s="855"/>
      <c r="H1314" s="1208"/>
      <c r="I1314" s="1208"/>
      <c r="J1314" s="392"/>
      <c r="K1314" s="934"/>
      <c r="L1314" s="139"/>
      <c r="M1314" s="949"/>
    </row>
    <row r="1315" spans="1:13">
      <c r="A1315" s="20"/>
      <c r="B1315" s="92"/>
      <c r="C1315" s="92"/>
      <c r="D1315" s="92"/>
      <c r="E1315" s="390"/>
      <c r="F1315" s="390"/>
      <c r="G1315" s="855"/>
      <c r="H1315" s="1208"/>
      <c r="I1315" s="1208"/>
      <c r="J1315" s="392"/>
      <c r="K1315" s="934"/>
      <c r="L1315" s="139"/>
      <c r="M1315" s="949"/>
    </row>
    <row r="1316" spans="1:13">
      <c r="A1316" s="20"/>
      <c r="B1316" s="92"/>
      <c r="C1316" s="92"/>
      <c r="D1316" s="92"/>
      <c r="E1316" s="390"/>
      <c r="F1316" s="390"/>
      <c r="G1316" s="855"/>
      <c r="H1316" s="1208"/>
      <c r="I1316" s="1208"/>
      <c r="J1316" s="392"/>
      <c r="K1316" s="934"/>
      <c r="L1316" s="139"/>
      <c r="M1316" s="949"/>
    </row>
    <row r="1317" spans="1:13">
      <c r="A1317" s="20"/>
      <c r="B1317" s="92"/>
      <c r="C1317" s="92"/>
      <c r="D1317" s="92"/>
      <c r="E1317" s="390"/>
      <c r="F1317" s="390"/>
      <c r="G1317" s="855"/>
      <c r="H1317" s="1208"/>
      <c r="I1317" s="1208"/>
      <c r="J1317" s="392"/>
      <c r="K1317" s="934"/>
      <c r="L1317" s="139"/>
      <c r="M1317" s="949"/>
    </row>
    <row r="1318" spans="1:13">
      <c r="A1318" s="92"/>
      <c r="B1318" s="92"/>
      <c r="C1318" s="92"/>
      <c r="D1318" s="92"/>
      <c r="E1318" s="459"/>
      <c r="F1318" s="213"/>
      <c r="G1318" s="826"/>
      <c r="H1318" s="216"/>
      <c r="I1318" s="765"/>
      <c r="J1318" s="216"/>
      <c r="K1318" s="926"/>
      <c r="L1318" s="139"/>
      <c r="M1318" s="949"/>
    </row>
    <row r="1319" spans="1:13">
      <c r="A1319" s="92"/>
      <c r="B1319" s="92"/>
      <c r="C1319" s="92"/>
      <c r="D1319" s="92"/>
      <c r="E1319" s="459"/>
      <c r="F1319" s="213"/>
      <c r="G1319" s="826"/>
      <c r="H1319" s="216"/>
      <c r="I1319" s="765"/>
      <c r="J1319" s="216"/>
      <c r="K1319" s="926"/>
      <c r="L1319" s="139"/>
      <c r="M1319" s="949"/>
    </row>
    <row r="1320" spans="1:13">
      <c r="A1320" s="101"/>
      <c r="B1320" s="92"/>
      <c r="C1320" s="92"/>
      <c r="D1320" s="92"/>
      <c r="E1320" s="459"/>
      <c r="F1320" s="213"/>
      <c r="G1320" s="764"/>
      <c r="H1320" s="216"/>
      <c r="I1320" s="765"/>
      <c r="J1320" s="216"/>
      <c r="K1320" s="866"/>
      <c r="L1320" s="139"/>
      <c r="M1320" s="949"/>
    </row>
    <row r="1321" spans="1:13">
      <c r="A1321" s="20"/>
      <c r="B1321" s="92"/>
      <c r="C1321" s="92"/>
      <c r="D1321" s="92"/>
      <c r="E1321" s="390"/>
      <c r="F1321" s="390"/>
      <c r="G1321" s="855"/>
      <c r="H1321" s="392"/>
      <c r="I1321" s="839"/>
      <c r="J1321" s="392"/>
      <c r="K1321" s="934"/>
      <c r="L1321" s="139"/>
      <c r="M1321" s="949"/>
    </row>
    <row r="1322" spans="1:13">
      <c r="A1322" s="20"/>
      <c r="B1322" s="92"/>
      <c r="C1322" s="92"/>
      <c r="D1322" s="92"/>
      <c r="E1322" s="390"/>
      <c r="F1322" s="390"/>
      <c r="G1322" s="855"/>
      <c r="H1322" s="392"/>
      <c r="I1322" s="839"/>
      <c r="J1322" s="392"/>
      <c r="K1322" s="934"/>
      <c r="L1322" s="139"/>
      <c r="M1322" s="949"/>
    </row>
    <row r="1323" spans="1:13">
      <c r="A1323" s="20"/>
      <c r="B1323" s="92"/>
      <c r="C1323" s="92"/>
      <c r="D1323" s="92"/>
      <c r="E1323" s="459"/>
      <c r="F1323" s="213"/>
      <c r="G1323" s="764"/>
      <c r="H1323" s="792"/>
      <c r="I1323" s="765"/>
      <c r="J1323" s="216"/>
      <c r="K1323" s="866"/>
      <c r="L1323" s="139"/>
      <c r="M1323" s="949"/>
    </row>
    <row r="1324" spans="1:13">
      <c r="A1324" s="20"/>
      <c r="B1324" s="92"/>
      <c r="C1324" s="92"/>
      <c r="D1324" s="92"/>
      <c r="E1324" s="390"/>
      <c r="F1324" s="390"/>
      <c r="G1324" s="855"/>
      <c r="H1324" s="392"/>
      <c r="I1324" s="839"/>
      <c r="J1324" s="392"/>
      <c r="K1324" s="934"/>
      <c r="L1324" s="139"/>
      <c r="M1324" s="949"/>
    </row>
    <row r="1325" spans="1:13">
      <c r="A1325" s="20"/>
      <c r="B1325" s="92"/>
      <c r="C1325" s="92"/>
      <c r="D1325" s="92"/>
      <c r="E1325" s="390"/>
      <c r="F1325" s="390"/>
      <c r="G1325" s="855"/>
      <c r="H1325" s="392"/>
      <c r="I1325" s="839"/>
      <c r="J1325" s="392"/>
      <c r="K1325" s="934"/>
      <c r="L1325" s="139"/>
      <c r="M1325" s="949"/>
    </row>
    <row r="1326" spans="1:13">
      <c r="A1326" s="20"/>
      <c r="B1326" s="92"/>
      <c r="C1326" s="92"/>
      <c r="D1326" s="92"/>
      <c r="E1326" s="390"/>
      <c r="F1326" s="390"/>
      <c r="G1326" s="855"/>
      <c r="H1326" s="392"/>
      <c r="I1326" s="839"/>
      <c r="J1326" s="392"/>
      <c r="K1326" s="934"/>
      <c r="L1326" s="139"/>
      <c r="M1326" s="949"/>
    </row>
    <row r="1327" spans="1:13">
      <c r="A1327" s="20"/>
      <c r="B1327" s="92"/>
      <c r="C1327" s="92"/>
      <c r="D1327" s="92"/>
      <c r="E1327" s="390"/>
      <c r="F1327" s="390"/>
      <c r="G1327" s="855"/>
      <c r="H1327" s="392"/>
      <c r="I1327" s="839"/>
      <c r="J1327" s="392"/>
      <c r="K1327" s="934"/>
      <c r="L1327" s="139"/>
      <c r="M1327" s="949"/>
    </row>
    <row r="1328" spans="1:13">
      <c r="A1328" s="127"/>
      <c r="B1328" s="92"/>
      <c r="C1328" s="92"/>
      <c r="D1328" s="92"/>
      <c r="E1328" s="213"/>
      <c r="F1328" s="213"/>
      <c r="G1328" s="764"/>
      <c r="H1328" s="215"/>
      <c r="I1328" s="765"/>
      <c r="J1328" s="215"/>
      <c r="K1328" s="866"/>
      <c r="L1328" s="139"/>
      <c r="M1328" s="949"/>
    </row>
    <row r="1329" spans="1:13">
      <c r="A1329" s="127"/>
      <c r="B1329" s="92"/>
      <c r="C1329" s="92"/>
      <c r="D1329" s="92"/>
      <c r="E1329" s="213"/>
      <c r="F1329" s="213"/>
      <c r="G1329" s="764"/>
      <c r="H1329" s="215"/>
      <c r="I1329" s="765"/>
      <c r="J1329" s="215"/>
      <c r="K1329" s="866"/>
      <c r="L1329" s="139"/>
      <c r="M1329" s="949"/>
    </row>
    <row r="1330" spans="1:13">
      <c r="A1330" s="127"/>
      <c r="B1330" s="92"/>
      <c r="C1330" s="92"/>
      <c r="D1330" s="92"/>
      <c r="E1330" s="213"/>
      <c r="F1330" s="213"/>
      <c r="G1330" s="764"/>
      <c r="H1330" s="215"/>
      <c r="I1330" s="765"/>
      <c r="J1330" s="215"/>
      <c r="K1330" s="866"/>
      <c r="L1330" s="139"/>
      <c r="M1330" s="949"/>
    </row>
    <row r="1331" spans="1:13">
      <c r="A1331" s="101"/>
      <c r="B1331" s="92"/>
      <c r="C1331" s="92"/>
      <c r="D1331" s="92"/>
      <c r="E1331" s="459"/>
      <c r="F1331" s="213"/>
      <c r="G1331" s="826"/>
      <c r="H1331" s="216"/>
      <c r="I1331" s="765"/>
      <c r="J1331" s="215"/>
      <c r="K1331" s="926"/>
      <c r="L1331" s="139"/>
      <c r="M1331" s="949"/>
    </row>
    <row r="1332" spans="1:13">
      <c r="A1332" s="20"/>
      <c r="B1332" s="92"/>
      <c r="C1332" s="92"/>
      <c r="D1332" s="92"/>
      <c r="E1332" s="202"/>
      <c r="F1332" s="38"/>
      <c r="G1332" s="764"/>
      <c r="H1332" s="249"/>
      <c r="I1332" s="568"/>
      <c r="J1332" s="249"/>
      <c r="K1332" s="866"/>
      <c r="L1332" s="139"/>
      <c r="M1332" s="949"/>
    </row>
    <row r="1333" spans="1:13">
      <c r="A1333" s="20"/>
      <c r="B1333" s="92"/>
      <c r="C1333" s="92"/>
      <c r="D1333" s="92"/>
      <c r="E1333" s="491"/>
      <c r="F1333" s="38"/>
      <c r="G1333" s="764"/>
      <c r="H1333" s="249"/>
      <c r="I1333" s="568"/>
      <c r="J1333" s="249"/>
      <c r="K1333" s="866"/>
      <c r="L1333" s="139"/>
      <c r="M1333" s="949"/>
    </row>
    <row r="1334" spans="1:13">
      <c r="A1334" s="20"/>
      <c r="B1334" s="92"/>
      <c r="C1334" s="92"/>
      <c r="D1334" s="92"/>
      <c r="E1334" s="202"/>
      <c r="F1334" s="38"/>
      <c r="G1334" s="764"/>
      <c r="H1334" s="249"/>
      <c r="I1334" s="568"/>
      <c r="J1334" s="249"/>
      <c r="K1334" s="866"/>
      <c r="L1334" s="139"/>
      <c r="M1334" s="949"/>
    </row>
    <row r="1335" spans="1:13">
      <c r="A1335" s="20"/>
      <c r="B1335" s="92"/>
      <c r="C1335" s="92"/>
      <c r="D1335" s="92"/>
      <c r="E1335" s="202"/>
      <c r="F1335" s="38"/>
      <c r="G1335" s="764"/>
      <c r="H1335" s="249"/>
      <c r="I1335" s="568"/>
      <c r="J1335" s="249"/>
      <c r="K1335" s="866"/>
      <c r="L1335" s="139"/>
      <c r="M1335" s="949"/>
    </row>
    <row r="1336" spans="1:13">
      <c r="A1336" s="20"/>
      <c r="B1336" s="92"/>
      <c r="C1336" s="92"/>
      <c r="D1336" s="92"/>
      <c r="E1336" s="202"/>
      <c r="F1336" s="38"/>
      <c r="G1336" s="764"/>
      <c r="H1336" s="249"/>
      <c r="I1336" s="568"/>
      <c r="J1336" s="249"/>
      <c r="K1336" s="866"/>
      <c r="L1336" s="139"/>
      <c r="M1336" s="949"/>
    </row>
    <row r="1337" spans="1:13">
      <c r="A1337" s="536"/>
      <c r="B1337" s="92"/>
      <c r="C1337" s="92"/>
      <c r="D1337" s="92"/>
      <c r="E1337" s="202"/>
      <c r="F1337" s="38"/>
      <c r="G1337" s="764"/>
      <c r="H1337" s="38"/>
      <c r="I1337" s="568"/>
      <c r="J1337" s="249"/>
      <c r="K1337" s="866"/>
      <c r="L1337" s="139"/>
      <c r="M1337" s="949"/>
    </row>
    <row r="1338" spans="1:13">
      <c r="A1338" s="536"/>
      <c r="B1338" s="92"/>
      <c r="C1338" s="92"/>
      <c r="D1338" s="92"/>
      <c r="E1338" s="202"/>
      <c r="F1338" s="491"/>
      <c r="G1338" s="764"/>
      <c r="H1338" s="249"/>
      <c r="I1338" s="816"/>
      <c r="J1338" s="428"/>
      <c r="K1338" s="934"/>
      <c r="L1338" s="139"/>
      <c r="M1338" s="949"/>
    </row>
    <row r="1339" spans="1:13">
      <c r="A1339" s="536"/>
      <c r="B1339" s="92"/>
      <c r="C1339" s="92"/>
      <c r="D1339" s="92"/>
      <c r="E1339" s="459"/>
      <c r="F1339" s="216"/>
      <c r="G1339" s="764"/>
      <c r="H1339" s="215"/>
      <c r="I1339" s="866"/>
      <c r="J1339" s="780"/>
      <c r="K1339" s="934"/>
      <c r="L1339" s="139"/>
      <c r="M1339" s="949"/>
    </row>
    <row r="1340" spans="1:13">
      <c r="A1340" s="101"/>
      <c r="B1340" s="92"/>
      <c r="C1340" s="92"/>
      <c r="D1340" s="92"/>
      <c r="E1340" s="459"/>
      <c r="F1340" s="213"/>
      <c r="G1340" s="764"/>
      <c r="H1340" s="216"/>
      <c r="I1340" s="765"/>
      <c r="J1340" s="215"/>
      <c r="K1340" s="866"/>
      <c r="L1340" s="139"/>
      <c r="M1340" s="949"/>
    </row>
    <row r="1341" spans="1:13">
      <c r="A1341" s="20"/>
      <c r="B1341" s="92"/>
      <c r="C1341" s="92"/>
      <c r="D1341" s="92"/>
      <c r="E1341" s="202"/>
      <c r="F1341" s="38"/>
      <c r="G1341" s="764"/>
      <c r="H1341" s="249"/>
      <c r="I1341" s="568"/>
      <c r="J1341" s="249"/>
      <c r="K1341" s="866"/>
      <c r="L1341" s="139"/>
      <c r="M1341" s="949"/>
    </row>
    <row r="1342" spans="1:13">
      <c r="A1342" s="20"/>
      <c r="B1342" s="92"/>
      <c r="C1342" s="92"/>
      <c r="D1342" s="92"/>
      <c r="E1342" s="491"/>
      <c r="F1342" s="38"/>
      <c r="G1342" s="764"/>
      <c r="H1342" s="249"/>
      <c r="I1342" s="568"/>
      <c r="J1342" s="249"/>
      <c r="K1342" s="866"/>
      <c r="L1342" s="139"/>
      <c r="M1342" s="949"/>
    </row>
    <row r="1343" spans="1:13">
      <c r="A1343" s="20"/>
      <c r="B1343" s="92"/>
      <c r="C1343" s="92"/>
      <c r="D1343" s="92"/>
      <c r="E1343" s="202"/>
      <c r="F1343" s="38"/>
      <c r="G1343" s="764"/>
      <c r="H1343" s="249"/>
      <c r="I1343" s="568"/>
      <c r="J1343" s="249"/>
      <c r="K1343" s="866"/>
      <c r="L1343" s="139"/>
      <c r="M1343" s="949"/>
    </row>
    <row r="1344" spans="1:13">
      <c r="A1344" s="20"/>
      <c r="B1344" s="92"/>
      <c r="C1344" s="92"/>
      <c r="D1344" s="92"/>
      <c r="E1344" s="202"/>
      <c r="F1344" s="38"/>
      <c r="G1344" s="764"/>
      <c r="H1344" s="249"/>
      <c r="I1344" s="568"/>
      <c r="J1344" s="249"/>
      <c r="K1344" s="866"/>
      <c r="L1344" s="139"/>
      <c r="M1344" s="949"/>
    </row>
    <row r="1345" spans="1:13" ht="26.25" customHeight="1">
      <c r="A1345" s="20"/>
      <c r="B1345" s="92"/>
      <c r="C1345" s="92"/>
      <c r="D1345" s="92"/>
      <c r="E1345" s="202"/>
      <c r="F1345" s="38"/>
      <c r="G1345" s="764"/>
      <c r="H1345" s="249"/>
      <c r="I1345" s="568"/>
      <c r="J1345" s="249"/>
      <c r="K1345" s="866"/>
      <c r="L1345" s="139"/>
      <c r="M1345" s="949"/>
    </row>
    <row r="1346" spans="1:13" ht="15" customHeight="1">
      <c r="A1346" s="536"/>
      <c r="B1346" s="92"/>
      <c r="C1346" s="92"/>
      <c r="D1346" s="92"/>
      <c r="E1346" s="202"/>
      <c r="F1346" s="491"/>
      <c r="G1346" s="764"/>
      <c r="H1346" s="249"/>
      <c r="I1346" s="816"/>
      <c r="J1346" s="428"/>
      <c r="K1346" s="934"/>
      <c r="L1346" s="139"/>
      <c r="M1346" s="949"/>
    </row>
    <row r="1347" spans="1:13">
      <c r="A1347" s="536"/>
      <c r="B1347" s="92"/>
      <c r="C1347" s="92"/>
      <c r="D1347" s="92"/>
      <c r="E1347" s="202"/>
      <c r="F1347" s="491"/>
      <c r="G1347" s="764"/>
      <c r="H1347" s="249"/>
      <c r="I1347" s="816"/>
      <c r="J1347" s="428"/>
      <c r="K1347" s="934"/>
      <c r="L1347" s="139"/>
      <c r="M1347" s="949"/>
    </row>
    <row r="1348" spans="1:13">
      <c r="A1348" s="536"/>
      <c r="B1348" s="92"/>
      <c r="C1348" s="92"/>
      <c r="D1348" s="92"/>
      <c r="E1348" s="202"/>
      <c r="F1348" s="491"/>
      <c r="G1348" s="764"/>
      <c r="H1348" s="249"/>
      <c r="I1348" s="816"/>
      <c r="J1348" s="428"/>
      <c r="K1348" s="934"/>
      <c r="L1348" s="139"/>
      <c r="M1348" s="949"/>
    </row>
    <row r="1349" spans="1:13">
      <c r="A1349" s="101"/>
      <c r="B1349" s="92"/>
      <c r="C1349" s="92"/>
      <c r="D1349" s="92"/>
      <c r="E1349" s="783"/>
      <c r="F1349" s="491"/>
      <c r="G1349" s="764"/>
      <c r="H1349" s="249"/>
      <c r="I1349" s="816"/>
      <c r="J1349" s="428"/>
      <c r="K1349" s="934"/>
      <c r="L1349" s="139"/>
      <c r="M1349" s="949"/>
    </row>
    <row r="1350" spans="1:13">
      <c r="A1350" s="1244"/>
      <c r="B1350" s="1244"/>
      <c r="C1350" s="1244"/>
      <c r="D1350" s="1244"/>
      <c r="E1350" s="283"/>
      <c r="F1350" s="428"/>
      <c r="G1350" s="855"/>
      <c r="H1350" s="260"/>
      <c r="I1350" s="839"/>
      <c r="J1350" s="794"/>
      <c r="K1350" s="930"/>
      <c r="L1350" s="139"/>
      <c r="M1350" s="949"/>
    </row>
    <row r="1351" spans="1:13">
      <c r="A1351" s="20"/>
      <c r="B1351" s="92"/>
      <c r="C1351" s="92"/>
      <c r="D1351" s="92"/>
      <c r="E1351" s="202"/>
      <c r="F1351" s="428"/>
      <c r="G1351" s="855"/>
      <c r="H1351" s="563"/>
      <c r="I1351" s="824"/>
      <c r="J1351" s="563"/>
      <c r="K1351" s="866"/>
      <c r="L1351" s="139"/>
      <c r="M1351" s="949"/>
    </row>
    <row r="1352" spans="1:13">
      <c r="A1352" s="20"/>
      <c r="B1352" s="92"/>
      <c r="C1352" s="92"/>
      <c r="D1352" s="92"/>
      <c r="E1352" s="202"/>
      <c r="F1352" s="428"/>
      <c r="G1352" s="855"/>
      <c r="H1352" s="563"/>
      <c r="I1352" s="824"/>
      <c r="J1352" s="563"/>
      <c r="K1352" s="866"/>
      <c r="L1352" s="139"/>
      <c r="M1352" s="949"/>
    </row>
    <row r="1353" spans="1:13">
      <c r="A1353" s="92"/>
      <c r="B1353" s="92"/>
      <c r="C1353" s="92"/>
      <c r="D1353" s="92"/>
      <c r="E1353" s="428"/>
      <c r="F1353" s="783"/>
      <c r="G1353" s="855"/>
      <c r="H1353" s="260"/>
      <c r="I1353" s="839"/>
      <c r="J1353" s="428"/>
      <c r="K1353" s="934"/>
      <c r="L1353" s="139"/>
      <c r="M1353" s="949"/>
    </row>
    <row r="1354" spans="1:13">
      <c r="A1354" s="91"/>
      <c r="B1354" s="92"/>
      <c r="C1354" s="92"/>
      <c r="D1354" s="92"/>
      <c r="E1354" s="904"/>
      <c r="F1354" s="783"/>
      <c r="G1354" s="855"/>
      <c r="H1354" s="260"/>
      <c r="I1354" s="839"/>
      <c r="J1354" s="428"/>
      <c r="K1354" s="934"/>
      <c r="L1354" s="139"/>
      <c r="M1354" s="949"/>
    </row>
    <row r="1355" spans="1:13">
      <c r="A1355" s="91"/>
      <c r="B1355" s="92"/>
      <c r="C1355" s="92"/>
      <c r="D1355" s="92"/>
      <c r="E1355" s="905"/>
      <c r="F1355" s="783"/>
      <c r="G1355" s="855"/>
      <c r="H1355" s="793"/>
      <c r="I1355" s="856"/>
      <c r="J1355" s="780"/>
      <c r="K1355" s="934"/>
      <c r="L1355" s="139"/>
      <c r="M1355" s="949"/>
    </row>
    <row r="1356" spans="1:13">
      <c r="A1356" s="101"/>
      <c r="B1356" s="92"/>
      <c r="C1356" s="92"/>
      <c r="D1356" s="92"/>
      <c r="E1356" s="459"/>
      <c r="F1356" s="775"/>
      <c r="G1356" s="764"/>
      <c r="H1356" s="216"/>
      <c r="I1356" s="765"/>
      <c r="J1356" s="215"/>
      <c r="K1356" s="866"/>
      <c r="L1356" s="139"/>
      <c r="M1356" s="949"/>
    </row>
    <row r="1357" spans="1:13">
      <c r="A1357" s="20"/>
      <c r="B1357" s="92"/>
      <c r="C1357" s="92"/>
      <c r="D1357" s="92"/>
      <c r="E1357" s="202"/>
      <c r="F1357" s="569"/>
      <c r="G1357" s="764"/>
      <c r="H1357" s="795"/>
      <c r="I1357" s="568"/>
      <c r="J1357" s="795"/>
      <c r="K1357" s="866"/>
      <c r="L1357" s="139"/>
      <c r="M1357" s="949"/>
    </row>
    <row r="1358" spans="1:13">
      <c r="A1358" s="20"/>
      <c r="B1358" s="92"/>
      <c r="C1358" s="92"/>
      <c r="D1358" s="92"/>
      <c r="E1358" s="202"/>
      <c r="F1358" s="569"/>
      <c r="G1358" s="764"/>
      <c r="H1358" s="635"/>
      <c r="I1358" s="568"/>
      <c r="J1358" s="795"/>
      <c r="K1358" s="866"/>
      <c r="L1358" s="139"/>
      <c r="M1358" s="949"/>
    </row>
    <row r="1359" spans="1:13">
      <c r="A1359" s="20"/>
      <c r="B1359" s="92"/>
      <c r="C1359" s="92"/>
      <c r="D1359" s="92"/>
      <c r="E1359" s="202"/>
      <c r="F1359" s="569"/>
      <c r="G1359" s="764"/>
      <c r="H1359" s="491"/>
      <c r="I1359" s="568"/>
      <c r="J1359" s="491"/>
      <c r="K1359" s="866"/>
      <c r="L1359" s="139"/>
      <c r="M1359" s="949"/>
    </row>
    <row r="1360" spans="1:13">
      <c r="A1360" s="92"/>
      <c r="B1360" s="92"/>
      <c r="C1360" s="92"/>
      <c r="D1360" s="92"/>
      <c r="E1360" s="283"/>
      <c r="F1360" s="783"/>
      <c r="G1360" s="764"/>
      <c r="H1360" s="491"/>
      <c r="I1360" s="568"/>
      <c r="J1360" s="249"/>
      <c r="K1360" s="866"/>
      <c r="L1360" s="139"/>
      <c r="M1360" s="949"/>
    </row>
    <row r="1361" spans="1:13">
      <c r="A1361" s="127"/>
      <c r="B1361" s="92"/>
      <c r="C1361" s="92"/>
      <c r="D1361" s="92"/>
      <c r="E1361" s="283"/>
      <c r="F1361" s="783"/>
      <c r="G1361" s="855"/>
      <c r="H1361" s="260"/>
      <c r="I1361" s="839"/>
      <c r="J1361" s="428"/>
      <c r="K1361" s="866"/>
      <c r="L1361" s="139"/>
      <c r="M1361" s="949"/>
    </row>
    <row r="1362" spans="1:13">
      <c r="A1362" s="127"/>
      <c r="B1362" s="92"/>
      <c r="C1362" s="92"/>
      <c r="D1362" s="92"/>
      <c r="E1362" s="283"/>
      <c r="F1362" s="783"/>
      <c r="G1362" s="855"/>
      <c r="H1362" s="260"/>
      <c r="I1362" s="839"/>
      <c r="J1362" s="428"/>
      <c r="K1362" s="866"/>
      <c r="L1362" s="139"/>
      <c r="M1362" s="949"/>
    </row>
    <row r="1363" spans="1:13">
      <c r="A1363" s="91"/>
      <c r="B1363" s="92"/>
      <c r="C1363" s="92"/>
      <c r="D1363" s="92"/>
      <c r="E1363" s="213"/>
      <c r="F1363" s="783"/>
      <c r="G1363" s="764"/>
      <c r="H1363" s="216"/>
      <c r="I1363" s="765"/>
      <c r="J1363" s="215"/>
      <c r="K1363" s="866"/>
      <c r="L1363" s="139"/>
      <c r="M1363" s="949"/>
    </row>
    <row r="1364" spans="1:13">
      <c r="A1364" s="101"/>
      <c r="B1364" s="92"/>
      <c r="C1364" s="92"/>
      <c r="D1364" s="92"/>
      <c r="E1364" s="459"/>
      <c r="F1364" s="780"/>
      <c r="G1364" s="855"/>
      <c r="H1364" s="793"/>
      <c r="I1364" s="856"/>
      <c r="J1364" s="780"/>
      <c r="K1364" s="866"/>
      <c r="L1364" s="139"/>
      <c r="M1364" s="949"/>
    </row>
    <row r="1365" spans="1:13">
      <c r="A1365" s="20"/>
      <c r="B1365" s="20"/>
      <c r="C1365" s="20"/>
      <c r="D1365" s="92"/>
      <c r="E1365" s="390"/>
      <c r="F1365" s="390"/>
      <c r="G1365" s="855"/>
      <c r="H1365" s="392"/>
      <c r="I1365" s="839"/>
      <c r="J1365" s="392"/>
      <c r="K1365" s="934"/>
      <c r="L1365" s="139"/>
      <c r="M1365" s="949"/>
    </row>
    <row r="1366" spans="1:13" ht="27" customHeight="1">
      <c r="A1366" s="20"/>
      <c r="B1366" s="20"/>
      <c r="C1366" s="20"/>
      <c r="D1366" s="92"/>
      <c r="E1366" s="390"/>
      <c r="F1366" s="390"/>
      <c r="G1366" s="855"/>
      <c r="H1366" s="392"/>
      <c r="I1366" s="839"/>
      <c r="J1366" s="392"/>
      <c r="K1366" s="934"/>
      <c r="L1366" s="139"/>
      <c r="M1366" s="949"/>
    </row>
    <row r="1367" spans="1:13" ht="15" customHeight="1">
      <c r="A1367" s="129"/>
      <c r="B1367" s="92"/>
      <c r="C1367" s="92"/>
      <c r="D1367" s="92"/>
      <c r="E1367" s="780"/>
      <c r="F1367" s="783"/>
      <c r="G1367" s="855"/>
      <c r="H1367" s="793"/>
      <c r="I1367" s="856"/>
      <c r="J1367" s="780"/>
      <c r="K1367" s="934"/>
      <c r="L1367" s="139"/>
      <c r="M1367" s="949"/>
    </row>
    <row r="1368" spans="1:13">
      <c r="A1368" s="129"/>
      <c r="B1368" s="92"/>
      <c r="C1368" s="92"/>
      <c r="D1368" s="92"/>
      <c r="E1368" s="905"/>
      <c r="F1368" s="783"/>
      <c r="G1368" s="882"/>
      <c r="H1368" s="780"/>
      <c r="I1368" s="856"/>
      <c r="J1368" s="780"/>
      <c r="K1368" s="934"/>
      <c r="L1368" s="139"/>
      <c r="M1368" s="949"/>
    </row>
    <row r="1369" spans="1:13">
      <c r="A1369" s="129"/>
      <c r="B1369" s="92"/>
      <c r="C1369" s="92"/>
      <c r="D1369" s="92"/>
      <c r="E1369" s="459"/>
      <c r="F1369" s="780"/>
      <c r="G1369" s="855"/>
      <c r="H1369" s="780"/>
      <c r="I1369" s="856"/>
      <c r="J1369" s="780"/>
      <c r="K1369" s="934"/>
      <c r="L1369" s="139"/>
      <c r="M1369" s="949"/>
    </row>
    <row r="1370" spans="1:13">
      <c r="A1370" s="101"/>
      <c r="B1370" s="92"/>
      <c r="C1370" s="92"/>
      <c r="D1370" s="92"/>
      <c r="E1370" s="459"/>
      <c r="F1370" s="780"/>
      <c r="G1370" s="855"/>
      <c r="H1370" s="793"/>
      <c r="I1370" s="856"/>
      <c r="J1370" s="780"/>
      <c r="K1370" s="866"/>
      <c r="L1370" s="139"/>
      <c r="M1370" s="949"/>
    </row>
    <row r="1371" spans="1:13">
      <c r="A1371" s="1244"/>
      <c r="B1371" s="1244"/>
      <c r="C1371" s="1244"/>
      <c r="D1371" s="1244"/>
      <c r="E1371" s="390"/>
      <c r="F1371" s="390"/>
      <c r="G1371" s="855"/>
      <c r="H1371" s="260"/>
      <c r="I1371" s="839"/>
      <c r="J1371" s="392"/>
      <c r="K1371" s="934"/>
      <c r="L1371" s="139"/>
      <c r="M1371" s="949"/>
    </row>
    <row r="1372" spans="1:13">
      <c r="A1372" s="129"/>
      <c r="B1372" s="92"/>
      <c r="C1372" s="92"/>
      <c r="D1372" s="92"/>
      <c r="E1372" s="459"/>
      <c r="F1372" s="780"/>
      <c r="G1372" s="855"/>
      <c r="H1372" s="793"/>
      <c r="I1372" s="856"/>
      <c r="J1372" s="780"/>
      <c r="K1372" s="934"/>
      <c r="L1372" s="139"/>
      <c r="M1372" s="949"/>
    </row>
    <row r="1373" spans="1:13">
      <c r="A1373" s="101"/>
      <c r="B1373" s="92"/>
      <c r="C1373" s="92"/>
      <c r="D1373" s="92"/>
      <c r="E1373" s="459"/>
      <c r="F1373" s="797"/>
      <c r="G1373" s="764"/>
      <c r="H1373" s="798"/>
      <c r="I1373" s="765"/>
      <c r="J1373" s="799"/>
      <c r="K1373" s="866"/>
      <c r="L1373" s="139"/>
      <c r="M1373" s="949"/>
    </row>
    <row r="1374" spans="1:13">
      <c r="A1374" s="20"/>
      <c r="B1374" s="20"/>
      <c r="C1374" s="20"/>
      <c r="D1374" s="20"/>
      <c r="E1374" s="491"/>
      <c r="F1374" s="38"/>
      <c r="G1374" s="764"/>
      <c r="H1374" s="249"/>
      <c r="I1374" s="568"/>
      <c r="J1374" s="249"/>
      <c r="K1374" s="866"/>
      <c r="L1374" s="139"/>
      <c r="M1374" s="949"/>
    </row>
    <row r="1375" spans="1:13">
      <c r="A1375" s="20"/>
      <c r="B1375" s="20"/>
      <c r="C1375" s="20"/>
      <c r="D1375" s="20"/>
      <c r="E1375" s="491"/>
      <c r="F1375" s="202"/>
      <c r="G1375" s="764"/>
      <c r="H1375" s="38"/>
      <c r="I1375" s="568"/>
      <c r="J1375" s="38"/>
      <c r="K1375" s="866"/>
      <c r="L1375" s="139"/>
      <c r="M1375" s="949"/>
    </row>
    <row r="1376" spans="1:13">
      <c r="A1376" s="536"/>
      <c r="B1376" s="92"/>
      <c r="C1376" s="92"/>
      <c r="D1376" s="92"/>
      <c r="E1376" s="459"/>
      <c r="F1376" s="801"/>
      <c r="G1376" s="764"/>
      <c r="H1376" s="799"/>
      <c r="I1376" s="765"/>
      <c r="J1376" s="799"/>
      <c r="K1376" s="866"/>
      <c r="L1376" s="139"/>
      <c r="M1376" s="949"/>
    </row>
    <row r="1377" spans="1:13">
      <c r="A1377" s="101"/>
      <c r="B1377" s="92"/>
      <c r="C1377" s="92"/>
      <c r="D1377" s="92"/>
      <c r="E1377" s="459"/>
      <c r="F1377" s="801"/>
      <c r="G1377" s="764"/>
      <c r="H1377" s="799"/>
      <c r="I1377" s="765"/>
      <c r="J1377" s="799"/>
      <c r="K1377" s="866"/>
      <c r="L1377" s="139"/>
      <c r="M1377" s="949"/>
    </row>
    <row r="1378" spans="1:13">
      <c r="A1378" s="101"/>
      <c r="B1378" s="92"/>
      <c r="C1378" s="92"/>
      <c r="D1378" s="92"/>
      <c r="E1378" s="459"/>
      <c r="F1378" s="780"/>
      <c r="G1378" s="855"/>
      <c r="H1378" s="780"/>
      <c r="I1378" s="856"/>
      <c r="J1378" s="780"/>
      <c r="K1378" s="866"/>
      <c r="L1378" s="139"/>
      <c r="M1378" s="949"/>
    </row>
    <row r="1379" spans="1:13">
      <c r="A1379" s="101"/>
      <c r="B1379" s="92"/>
      <c r="C1379" s="92"/>
      <c r="D1379" s="92"/>
      <c r="E1379" s="459"/>
      <c r="F1379" s="801"/>
      <c r="G1379" s="764"/>
      <c r="H1379" s="799"/>
      <c r="I1379" s="765"/>
      <c r="J1379" s="799"/>
      <c r="K1379" s="866"/>
      <c r="L1379" s="139"/>
      <c r="M1379" s="949"/>
    </row>
    <row r="1380" spans="1:13">
      <c r="A1380" s="20"/>
      <c r="B1380" s="92"/>
      <c r="C1380" s="92"/>
      <c r="D1380" s="92"/>
      <c r="E1380" s="390"/>
      <c r="F1380" s="390"/>
      <c r="G1380" s="855"/>
      <c r="H1380" s="1208"/>
      <c r="I1380" s="1208"/>
      <c r="J1380" s="392"/>
      <c r="K1380" s="934"/>
      <c r="L1380" s="139"/>
      <c r="M1380" s="949"/>
    </row>
    <row r="1381" spans="1:13">
      <c r="A1381" s="20"/>
      <c r="B1381" s="92"/>
      <c r="C1381" s="92"/>
      <c r="D1381" s="92"/>
      <c r="E1381" s="390"/>
      <c r="F1381" s="390"/>
      <c r="G1381" s="855"/>
      <c r="H1381" s="1208"/>
      <c r="I1381" s="1208"/>
      <c r="J1381" s="392"/>
      <c r="K1381" s="934"/>
      <c r="L1381" s="139"/>
      <c r="M1381" s="949"/>
    </row>
    <row r="1382" spans="1:13">
      <c r="A1382" s="20"/>
      <c r="B1382" s="92"/>
      <c r="C1382" s="92"/>
      <c r="D1382" s="92"/>
      <c r="E1382" s="390"/>
      <c r="F1382" s="390"/>
      <c r="G1382" s="855"/>
      <c r="H1382" s="1208"/>
      <c r="I1382" s="1208"/>
      <c r="J1382" s="392"/>
      <c r="K1382" s="934"/>
      <c r="L1382" s="139"/>
      <c r="M1382" s="949"/>
    </row>
    <row r="1383" spans="1:13">
      <c r="A1383" s="20"/>
      <c r="B1383" s="92"/>
      <c r="C1383" s="92"/>
      <c r="D1383" s="92"/>
      <c r="E1383" s="390"/>
      <c r="F1383" s="390"/>
      <c r="G1383" s="855"/>
      <c r="H1383" s="1208"/>
      <c r="I1383" s="1208"/>
      <c r="J1383" s="802"/>
      <c r="K1383" s="934"/>
      <c r="L1383" s="139"/>
      <c r="M1383" s="949"/>
    </row>
    <row r="1384" spans="1:13">
      <c r="A1384" s="20"/>
      <c r="B1384" s="92"/>
      <c r="C1384" s="92"/>
      <c r="D1384" s="92"/>
      <c r="E1384" s="390"/>
      <c r="F1384" s="390"/>
      <c r="G1384" s="855"/>
      <c r="H1384" s="1208"/>
      <c r="I1384" s="1208"/>
      <c r="J1384" s="802"/>
      <c r="K1384" s="934"/>
      <c r="L1384" s="139"/>
      <c r="M1384" s="949"/>
    </row>
    <row r="1385" spans="1:13">
      <c r="A1385" s="20"/>
      <c r="B1385" s="92"/>
      <c r="C1385" s="92"/>
      <c r="D1385" s="92"/>
      <c r="E1385" s="390"/>
      <c r="F1385" s="390"/>
      <c r="G1385" s="855"/>
      <c r="H1385" s="1208"/>
      <c r="I1385" s="1208"/>
      <c r="J1385" s="802"/>
      <c r="K1385" s="934"/>
      <c r="L1385" s="139"/>
      <c r="M1385" s="949"/>
    </row>
    <row r="1386" spans="1:13">
      <c r="A1386" s="20"/>
      <c r="B1386" s="92"/>
      <c r="C1386" s="92"/>
      <c r="D1386" s="92"/>
      <c r="E1386" s="390"/>
      <c r="F1386" s="390"/>
      <c r="G1386" s="855"/>
      <c r="H1386" s="1208"/>
      <c r="I1386" s="1208"/>
      <c r="J1386" s="802"/>
      <c r="K1386" s="934"/>
      <c r="L1386" s="139"/>
      <c r="M1386" s="949"/>
    </row>
    <row r="1387" spans="1:13">
      <c r="A1387" s="129"/>
      <c r="B1387" s="92"/>
      <c r="C1387" s="92"/>
      <c r="D1387" s="92"/>
      <c r="E1387" s="459"/>
      <c r="F1387" s="801"/>
      <c r="G1387" s="764"/>
      <c r="H1387" s="799"/>
      <c r="I1387" s="765"/>
      <c r="J1387" s="798"/>
      <c r="K1387" s="866"/>
      <c r="L1387" s="139"/>
      <c r="M1387" s="949"/>
    </row>
    <row r="1388" spans="1:13">
      <c r="A1388" s="91"/>
      <c r="B1388" s="92"/>
      <c r="C1388" s="92"/>
      <c r="D1388" s="92"/>
      <c r="E1388" s="459"/>
      <c r="F1388" s="213"/>
      <c r="G1388" s="764"/>
      <c r="H1388" s="215"/>
      <c r="I1388" s="765"/>
      <c r="J1388" s="216"/>
      <c r="K1388" s="866"/>
      <c r="L1388" s="139"/>
      <c r="M1388" s="949"/>
    </row>
    <row r="1389" spans="1:13">
      <c r="A1389" s="20"/>
      <c r="B1389" s="92"/>
      <c r="C1389" s="92"/>
      <c r="D1389" s="92"/>
      <c r="E1389" s="390"/>
      <c r="F1389" s="390"/>
      <c r="G1389" s="855"/>
      <c r="H1389" s="392"/>
      <c r="I1389" s="839"/>
      <c r="J1389" s="802"/>
      <c r="K1389" s="934"/>
      <c r="L1389" s="139"/>
      <c r="M1389" s="949"/>
    </row>
    <row r="1390" spans="1:13">
      <c r="A1390" s="20"/>
      <c r="B1390" s="92"/>
      <c r="C1390" s="92"/>
      <c r="D1390" s="92"/>
      <c r="E1390" s="390"/>
      <c r="F1390" s="390"/>
      <c r="G1390" s="855"/>
      <c r="H1390" s="392"/>
      <c r="I1390" s="839"/>
      <c r="J1390" s="802"/>
      <c r="K1390" s="934"/>
      <c r="L1390" s="139"/>
      <c r="M1390" s="949"/>
    </row>
    <row r="1391" spans="1:13">
      <c r="A1391" s="20"/>
      <c r="B1391" s="92"/>
      <c r="C1391" s="92"/>
      <c r="D1391" s="92"/>
      <c r="E1391" s="459"/>
      <c r="F1391" s="213"/>
      <c r="G1391" s="764"/>
      <c r="H1391" s="792"/>
      <c r="I1391" s="765"/>
      <c r="J1391" s="216"/>
      <c r="K1391" s="866"/>
      <c r="L1391" s="139"/>
      <c r="M1391" s="949"/>
    </row>
    <row r="1392" spans="1:13">
      <c r="A1392" s="20"/>
      <c r="B1392" s="92"/>
      <c r="C1392" s="92"/>
      <c r="D1392" s="92"/>
      <c r="E1392" s="390"/>
      <c r="F1392" s="390"/>
      <c r="G1392" s="855"/>
      <c r="H1392" s="392"/>
      <c r="I1392" s="839"/>
      <c r="J1392" s="802"/>
      <c r="K1392" s="934"/>
      <c r="L1392" s="139"/>
      <c r="M1392" s="949"/>
    </row>
    <row r="1393" spans="1:13">
      <c r="A1393" s="20"/>
      <c r="B1393" s="92"/>
      <c r="C1393" s="92"/>
      <c r="D1393" s="92"/>
      <c r="E1393" s="390"/>
      <c r="F1393" s="390"/>
      <c r="G1393" s="855"/>
      <c r="H1393" s="392"/>
      <c r="I1393" s="839"/>
      <c r="J1393" s="802"/>
      <c r="K1393" s="934"/>
      <c r="L1393" s="139"/>
      <c r="M1393" s="949"/>
    </row>
    <row r="1394" spans="1:13">
      <c r="A1394" s="20"/>
      <c r="B1394" s="92"/>
      <c r="C1394" s="92"/>
      <c r="D1394" s="92"/>
      <c r="E1394" s="390"/>
      <c r="F1394" s="390"/>
      <c r="G1394" s="855"/>
      <c r="H1394" s="392"/>
      <c r="I1394" s="839"/>
      <c r="J1394" s="802"/>
      <c r="K1394" s="934"/>
      <c r="L1394" s="139"/>
      <c r="M1394" s="949"/>
    </row>
    <row r="1395" spans="1:13">
      <c r="A1395" s="20"/>
      <c r="B1395" s="92"/>
      <c r="C1395" s="92"/>
      <c r="D1395" s="92"/>
      <c r="E1395" s="390"/>
      <c r="F1395" s="390"/>
      <c r="G1395" s="855"/>
      <c r="H1395" s="392"/>
      <c r="I1395" s="839"/>
      <c r="J1395" s="802"/>
      <c r="K1395" s="934"/>
      <c r="L1395" s="139"/>
      <c r="M1395" s="949"/>
    </row>
    <row r="1396" spans="1:13">
      <c r="A1396" s="127"/>
      <c r="B1396" s="92"/>
      <c r="C1396" s="92"/>
      <c r="D1396" s="92"/>
      <c r="E1396" s="213"/>
      <c r="F1396" s="801"/>
      <c r="G1396" s="764"/>
      <c r="H1396" s="799"/>
      <c r="I1396" s="765"/>
      <c r="J1396" s="799"/>
      <c r="K1396" s="866"/>
      <c r="L1396" s="139"/>
      <c r="M1396" s="949"/>
    </row>
    <row r="1397" spans="1:13">
      <c r="A1397" s="127"/>
      <c r="B1397" s="92"/>
      <c r="C1397" s="92"/>
      <c r="D1397" s="92"/>
      <c r="E1397" s="213"/>
      <c r="F1397" s="801"/>
      <c r="G1397" s="764"/>
      <c r="H1397" s="799"/>
      <c r="I1397" s="765"/>
      <c r="J1397" s="799"/>
      <c r="K1397" s="866"/>
      <c r="L1397" s="139"/>
      <c r="M1397" s="949"/>
    </row>
    <row r="1398" spans="1:13">
      <c r="A1398" s="127"/>
      <c r="B1398" s="92"/>
      <c r="C1398" s="92"/>
      <c r="D1398" s="92"/>
      <c r="E1398" s="213"/>
      <c r="F1398" s="801"/>
      <c r="G1398" s="764"/>
      <c r="H1398" s="799"/>
      <c r="I1398" s="765"/>
      <c r="J1398" s="799"/>
      <c r="K1398" s="866"/>
      <c r="L1398" s="139"/>
      <c r="M1398" s="949"/>
    </row>
    <row r="1399" spans="1:13">
      <c r="A1399" s="101"/>
      <c r="B1399" s="92"/>
      <c r="C1399" s="92"/>
      <c r="D1399" s="92"/>
      <c r="E1399" s="459"/>
      <c r="F1399" s="775"/>
      <c r="G1399" s="764"/>
      <c r="H1399" s="215"/>
      <c r="I1399" s="765"/>
      <c r="J1399" s="215"/>
      <c r="K1399" s="866"/>
      <c r="L1399" s="139"/>
      <c r="M1399" s="949"/>
    </row>
    <row r="1400" spans="1:13">
      <c r="A1400" s="20"/>
      <c r="B1400" s="92"/>
      <c r="C1400" s="92"/>
      <c r="D1400" s="92"/>
      <c r="E1400" s="390"/>
      <c r="F1400" s="390"/>
      <c r="G1400" s="855"/>
      <c r="H1400" s="260"/>
      <c r="I1400" s="839"/>
      <c r="J1400" s="802"/>
      <c r="K1400" s="934"/>
      <c r="L1400" s="139"/>
      <c r="M1400" s="949"/>
    </row>
    <row r="1401" spans="1:13">
      <c r="A1401" s="20"/>
      <c r="B1401" s="92"/>
      <c r="C1401" s="92"/>
      <c r="D1401" s="92"/>
      <c r="E1401" s="390"/>
      <c r="F1401" s="390"/>
      <c r="G1401" s="855"/>
      <c r="H1401" s="260"/>
      <c r="I1401" s="839"/>
      <c r="J1401" s="802"/>
      <c r="K1401" s="934"/>
      <c r="L1401" s="139"/>
      <c r="M1401" s="949"/>
    </row>
    <row r="1402" spans="1:13">
      <c r="A1402" s="20"/>
      <c r="B1402" s="92"/>
      <c r="C1402" s="92"/>
      <c r="D1402" s="92"/>
      <c r="E1402" s="390"/>
      <c r="F1402" s="390"/>
      <c r="G1402" s="855"/>
      <c r="H1402" s="392"/>
      <c r="I1402" s="839"/>
      <c r="J1402" s="802"/>
      <c r="K1402" s="934"/>
      <c r="L1402" s="139"/>
      <c r="M1402" s="949"/>
    </row>
    <row r="1403" spans="1:13">
      <c r="A1403" s="92"/>
      <c r="B1403" s="92"/>
      <c r="C1403" s="92"/>
      <c r="D1403" s="92"/>
      <c r="E1403" s="903"/>
      <c r="F1403" s="783"/>
      <c r="G1403" s="764"/>
      <c r="H1403" s="215"/>
      <c r="I1403" s="765"/>
      <c r="J1403" s="216"/>
      <c r="K1403" s="866"/>
      <c r="L1403" s="139"/>
      <c r="M1403" s="949"/>
    </row>
    <row r="1404" spans="1:13">
      <c r="A1404" s="127"/>
      <c r="B1404" s="92"/>
      <c r="C1404" s="92"/>
      <c r="D1404" s="92"/>
      <c r="E1404" s="903"/>
      <c r="F1404" s="783"/>
      <c r="G1404" s="764"/>
      <c r="H1404" s="215"/>
      <c r="I1404" s="765"/>
      <c r="J1404" s="215"/>
      <c r="K1404" s="866"/>
      <c r="L1404" s="139"/>
      <c r="M1404" s="949"/>
    </row>
    <row r="1405" spans="1:13">
      <c r="A1405" s="127"/>
      <c r="B1405" s="92"/>
      <c r="C1405" s="92"/>
      <c r="D1405" s="92"/>
      <c r="E1405" s="903"/>
      <c r="F1405" s="783"/>
      <c r="G1405" s="764"/>
      <c r="H1405" s="215"/>
      <c r="I1405" s="765"/>
      <c r="J1405" s="215"/>
      <c r="K1405" s="866"/>
      <c r="L1405" s="139"/>
      <c r="M1405" s="949"/>
    </row>
    <row r="1406" spans="1:13">
      <c r="A1406" s="127"/>
      <c r="B1406" s="92"/>
      <c r="C1406" s="92"/>
      <c r="D1406" s="92"/>
      <c r="E1406" s="903"/>
      <c r="F1406" s="783"/>
      <c r="G1406" s="764"/>
      <c r="H1406" s="215"/>
      <c r="I1406" s="765"/>
      <c r="J1406" s="215"/>
      <c r="K1406" s="866"/>
      <c r="L1406" s="139"/>
      <c r="M1406" s="949"/>
    </row>
    <row r="1407" spans="1:13">
      <c r="A1407" s="101"/>
      <c r="B1407" s="92"/>
      <c r="C1407" s="92"/>
      <c r="D1407" s="92"/>
      <c r="E1407" s="459"/>
      <c r="F1407" s="797"/>
      <c r="G1407" s="764"/>
      <c r="H1407" s="799"/>
      <c r="I1407" s="765"/>
      <c r="J1407" s="799"/>
      <c r="K1407" s="866"/>
      <c r="L1407" s="139"/>
      <c r="M1407" s="949"/>
    </row>
    <row r="1408" spans="1:13" ht="27" customHeight="1">
      <c r="A1408" s="20"/>
      <c r="B1408" s="92"/>
      <c r="C1408" s="92"/>
      <c r="D1408" s="92"/>
      <c r="E1408" s="390"/>
      <c r="F1408" s="390"/>
      <c r="G1408" s="855"/>
      <c r="H1408" s="392"/>
      <c r="I1408" s="839"/>
      <c r="J1408" s="392"/>
      <c r="K1408" s="934"/>
      <c r="L1408" s="139"/>
      <c r="M1408" s="949"/>
    </row>
    <row r="1409" spans="1:13" ht="15" customHeight="1">
      <c r="A1409" s="20"/>
      <c r="B1409" s="92"/>
      <c r="C1409" s="92"/>
      <c r="D1409" s="92"/>
      <c r="E1409" s="390"/>
      <c r="F1409" s="390"/>
      <c r="G1409" s="855"/>
      <c r="H1409" s="392"/>
      <c r="I1409" s="839"/>
      <c r="J1409" s="392"/>
      <c r="K1409" s="934"/>
      <c r="L1409" s="139"/>
      <c r="M1409" s="949"/>
    </row>
    <row r="1410" spans="1:13" ht="27" customHeight="1">
      <c r="A1410" s="92"/>
      <c r="B1410" s="92"/>
      <c r="C1410" s="92"/>
      <c r="D1410" s="92"/>
      <c r="E1410" s="459"/>
      <c r="F1410" s="460"/>
      <c r="G1410" s="764"/>
      <c r="H1410" s="460"/>
      <c r="I1410" s="765"/>
      <c r="J1410" s="460"/>
      <c r="K1410" s="866"/>
      <c r="L1410" s="139"/>
      <c r="M1410" s="949"/>
    </row>
    <row r="1411" spans="1:13" ht="27.75" customHeight="1">
      <c r="A1411" s="101"/>
      <c r="B1411" s="92"/>
      <c r="C1411" s="92"/>
      <c r="D1411" s="92"/>
      <c r="E1411" s="459"/>
      <c r="F1411" s="213"/>
      <c r="G1411" s="826"/>
      <c r="H1411" s="215"/>
      <c r="I1411" s="765"/>
      <c r="J1411" s="457"/>
      <c r="K1411" s="866"/>
      <c r="L1411" s="139"/>
      <c r="M1411" s="949"/>
    </row>
    <row r="1412" spans="1:13" ht="27.75" customHeight="1">
      <c r="A1412" s="101"/>
      <c r="B1412" s="92"/>
      <c r="C1412" s="92"/>
      <c r="D1412" s="92"/>
      <c r="E1412" s="459"/>
      <c r="F1412" s="213"/>
      <c r="G1412" s="826"/>
      <c r="H1412" s="215"/>
      <c r="I1412" s="765"/>
      <c r="J1412" s="457"/>
      <c r="K1412" s="866"/>
      <c r="L1412" s="139"/>
      <c r="M1412" s="949"/>
    </row>
    <row r="1413" spans="1:13">
      <c r="A1413" s="101"/>
      <c r="B1413" s="92"/>
      <c r="C1413" s="92"/>
      <c r="D1413" s="92"/>
      <c r="E1413" s="459"/>
      <c r="F1413" s="213"/>
      <c r="G1413" s="826"/>
      <c r="H1413" s="215"/>
      <c r="I1413" s="765"/>
      <c r="J1413" s="457"/>
      <c r="K1413" s="866"/>
      <c r="L1413" s="139"/>
      <c r="M1413" s="949"/>
    </row>
    <row r="1414" spans="1:13">
      <c r="A1414" s="1244"/>
      <c r="B1414" s="1244"/>
      <c r="C1414" s="1244"/>
      <c r="D1414" s="1244"/>
      <c r="E1414" s="390"/>
      <c r="F1414" s="390"/>
      <c r="G1414" s="855"/>
      <c r="H1414" s="1208"/>
      <c r="I1414" s="1208"/>
      <c r="J1414" s="802"/>
      <c r="K1414" s="934"/>
      <c r="L1414" s="139"/>
      <c r="M1414" s="949"/>
    </row>
    <row r="1415" spans="1:13">
      <c r="A1415" s="20"/>
      <c r="B1415" s="92"/>
      <c r="C1415" s="92"/>
      <c r="D1415" s="92"/>
      <c r="E1415" s="260"/>
      <c r="F1415" s="390"/>
      <c r="G1415" s="855"/>
      <c r="H1415" s="1208"/>
      <c r="I1415" s="1208"/>
      <c r="J1415" s="802"/>
      <c r="K1415" s="934"/>
      <c r="L1415" s="139"/>
      <c r="M1415" s="949"/>
    </row>
    <row r="1416" spans="1:13">
      <c r="A1416" s="1244"/>
      <c r="B1416" s="1244"/>
      <c r="C1416" s="1244"/>
      <c r="D1416" s="1244"/>
      <c r="E1416" s="390"/>
      <c r="F1416" s="390"/>
      <c r="G1416" s="855"/>
      <c r="H1416" s="1208"/>
      <c r="I1416" s="1208"/>
      <c r="J1416" s="802"/>
      <c r="K1416" s="934"/>
      <c r="L1416" s="139"/>
      <c r="M1416" s="949"/>
    </row>
    <row r="1417" spans="1:13" ht="15" customHeight="1">
      <c r="A1417" s="1244"/>
      <c r="B1417" s="1244"/>
      <c r="C1417" s="1244"/>
      <c r="D1417" s="1244"/>
      <c r="E1417" s="260"/>
      <c r="F1417" s="390"/>
      <c r="G1417" s="855"/>
      <c r="H1417" s="1208"/>
      <c r="I1417" s="1208"/>
      <c r="J1417" s="802"/>
      <c r="K1417" s="934"/>
      <c r="L1417" s="139"/>
      <c r="M1417" s="949"/>
    </row>
    <row r="1418" spans="1:13" ht="15" customHeight="1">
      <c r="A1418" s="20"/>
      <c r="B1418" s="92"/>
      <c r="C1418" s="92"/>
      <c r="D1418" s="92"/>
      <c r="E1418" s="459"/>
      <c r="F1418" s="460"/>
      <c r="G1418" s="764"/>
      <c r="H1418" s="460"/>
      <c r="I1418" s="765"/>
      <c r="J1418" s="460"/>
      <c r="K1418" s="926"/>
      <c r="L1418" s="139"/>
      <c r="M1418" s="949"/>
    </row>
    <row r="1419" spans="1:13">
      <c r="A1419" s="101"/>
      <c r="B1419" s="92"/>
      <c r="C1419" s="92"/>
      <c r="D1419" s="92"/>
      <c r="E1419" s="459"/>
      <c r="F1419" s="460"/>
      <c r="G1419" s="764"/>
      <c r="H1419" s="460"/>
      <c r="I1419" s="765"/>
      <c r="J1419" s="460"/>
      <c r="K1419" s="866"/>
      <c r="L1419" s="139"/>
      <c r="M1419" s="949"/>
    </row>
    <row r="1420" spans="1:13">
      <c r="A1420" s="20"/>
      <c r="B1420" s="92"/>
      <c r="C1420" s="92"/>
      <c r="D1420" s="92"/>
      <c r="E1420" s="459"/>
      <c r="F1420" s="202"/>
      <c r="G1420" s="764"/>
      <c r="H1420" s="460"/>
      <c r="I1420" s="765"/>
      <c r="J1420" s="460"/>
      <c r="K1420" s="866"/>
      <c r="L1420" s="139"/>
      <c r="M1420" s="949"/>
    </row>
    <row r="1421" spans="1:13" ht="24.75" customHeight="1">
      <c r="A1421" s="92"/>
      <c r="B1421" s="92"/>
      <c r="C1421" s="92"/>
      <c r="D1421" s="92"/>
      <c r="E1421" s="38"/>
      <c r="F1421" s="460"/>
      <c r="G1421" s="764"/>
      <c r="H1421" s="460"/>
      <c r="I1421" s="765"/>
      <c r="J1421" s="460"/>
      <c r="K1421" s="866"/>
      <c r="L1421" s="139"/>
      <c r="M1421" s="949"/>
    </row>
    <row r="1422" spans="1:13" ht="15" customHeight="1">
      <c r="A1422" s="93"/>
      <c r="B1422" s="92"/>
      <c r="C1422" s="92"/>
      <c r="D1422" s="92"/>
      <c r="E1422" s="459"/>
      <c r="F1422" s="460"/>
      <c r="G1422" s="764"/>
      <c r="H1422" s="460"/>
      <c r="I1422" s="765"/>
      <c r="J1422" s="460"/>
      <c r="K1422" s="866"/>
      <c r="L1422" s="139"/>
      <c r="M1422" s="949"/>
    </row>
    <row r="1423" spans="1:13">
      <c r="A1423" s="101"/>
      <c r="B1423" s="92"/>
      <c r="C1423" s="92"/>
      <c r="D1423" s="92"/>
      <c r="E1423" s="459"/>
      <c r="F1423" s="460"/>
      <c r="G1423" s="764"/>
      <c r="H1423" s="460"/>
      <c r="I1423" s="765"/>
      <c r="J1423" s="460"/>
      <c r="K1423" s="866"/>
      <c r="L1423" s="139"/>
      <c r="M1423" s="949"/>
    </row>
    <row r="1424" spans="1:13">
      <c r="A1424" s="20"/>
      <c r="B1424" s="92"/>
      <c r="C1424" s="92"/>
      <c r="D1424" s="92"/>
      <c r="E1424" s="390"/>
      <c r="F1424" s="390"/>
      <c r="G1424" s="855"/>
      <c r="H1424" s="1208"/>
      <c r="I1424" s="1208"/>
      <c r="J1424" s="481"/>
      <c r="K1424" s="934"/>
      <c r="L1424" s="139"/>
      <c r="M1424" s="949"/>
    </row>
    <row r="1425" spans="1:13" ht="15" customHeight="1">
      <c r="A1425" s="20"/>
      <c r="B1425" s="92"/>
      <c r="C1425" s="92"/>
      <c r="D1425" s="92"/>
      <c r="E1425" s="260"/>
      <c r="F1425" s="390"/>
      <c r="G1425" s="855"/>
      <c r="H1425" s="1208"/>
      <c r="I1425" s="1208"/>
      <c r="J1425" s="481"/>
      <c r="K1425" s="934"/>
      <c r="L1425" s="139"/>
      <c r="M1425" s="949"/>
    </row>
    <row r="1426" spans="1:13">
      <c r="A1426" s="1244"/>
      <c r="B1426" s="1244"/>
      <c r="C1426" s="1244"/>
      <c r="D1426" s="1244"/>
      <c r="E1426" s="390"/>
      <c r="F1426" s="390"/>
      <c r="G1426" s="855"/>
      <c r="H1426" s="1208"/>
      <c r="I1426" s="1208"/>
      <c r="J1426" s="481"/>
      <c r="K1426" s="934"/>
      <c r="L1426" s="139"/>
      <c r="M1426" s="949"/>
    </row>
    <row r="1427" spans="1:13">
      <c r="A1427" s="91"/>
      <c r="B1427" s="92"/>
      <c r="C1427" s="92"/>
      <c r="D1427" s="92"/>
      <c r="E1427" s="459"/>
      <c r="F1427" s="460"/>
      <c r="G1427" s="764"/>
      <c r="H1427" s="460"/>
      <c r="I1427" s="765"/>
      <c r="J1427" s="460"/>
      <c r="K1427" s="932"/>
      <c r="L1427" s="139"/>
      <c r="M1427" s="949"/>
    </row>
    <row r="1428" spans="1:13">
      <c r="A1428" s="101"/>
      <c r="B1428" s="92"/>
      <c r="C1428" s="92"/>
      <c r="D1428" s="92"/>
      <c r="E1428" s="459"/>
      <c r="F1428" s="460"/>
      <c r="G1428" s="764"/>
      <c r="H1428" s="460"/>
      <c r="I1428" s="765"/>
      <c r="J1428" s="460"/>
      <c r="K1428" s="866"/>
      <c r="L1428" s="139"/>
      <c r="M1428" s="949"/>
    </row>
    <row r="1429" spans="1:13">
      <c r="A1429" s="20"/>
      <c r="B1429" s="92"/>
      <c r="C1429" s="92"/>
      <c r="D1429" s="92"/>
      <c r="E1429" s="390"/>
      <c r="F1429" s="390"/>
      <c r="G1429" s="855"/>
      <c r="H1429" s="1208"/>
      <c r="I1429" s="1208"/>
      <c r="J1429" s="481"/>
      <c r="K1429" s="934"/>
      <c r="L1429" s="139"/>
      <c r="M1429" s="949"/>
    </row>
    <row r="1430" spans="1:13" ht="15" customHeight="1">
      <c r="A1430" s="20"/>
      <c r="B1430" s="92"/>
      <c r="C1430" s="92"/>
      <c r="D1430" s="92"/>
      <c r="E1430" s="390"/>
      <c r="F1430" s="390"/>
      <c r="G1430" s="855"/>
      <c r="H1430" s="1208"/>
      <c r="I1430" s="1208"/>
      <c r="J1430" s="481"/>
      <c r="K1430" s="934"/>
      <c r="L1430" s="139"/>
      <c r="M1430" s="949"/>
    </row>
    <row r="1431" spans="1:13" ht="27" customHeight="1">
      <c r="A1431" s="20"/>
      <c r="B1431" s="92"/>
      <c r="C1431" s="92"/>
      <c r="D1431" s="92"/>
      <c r="E1431" s="390"/>
      <c r="F1431" s="390"/>
      <c r="G1431" s="855"/>
      <c r="H1431" s="1208"/>
      <c r="I1431" s="1208"/>
      <c r="J1431" s="481"/>
      <c r="K1431" s="934"/>
      <c r="L1431" s="139"/>
      <c r="M1431" s="949"/>
    </row>
    <row r="1432" spans="1:13">
      <c r="A1432" s="20"/>
      <c r="B1432" s="92"/>
      <c r="C1432" s="92"/>
      <c r="D1432" s="92"/>
      <c r="E1432" s="390"/>
      <c r="F1432" s="390"/>
      <c r="G1432" s="855"/>
      <c r="H1432" s="1208"/>
      <c r="I1432" s="1208"/>
      <c r="J1432" s="481"/>
      <c r="K1432" s="934"/>
      <c r="L1432" s="139"/>
      <c r="M1432" s="949"/>
    </row>
    <row r="1433" spans="1:13">
      <c r="A1433" s="92"/>
      <c r="B1433" s="92"/>
      <c r="C1433" s="92"/>
      <c r="D1433" s="92"/>
      <c r="E1433" s="460"/>
      <c r="F1433" s="783"/>
      <c r="G1433" s="764"/>
      <c r="H1433" s="460"/>
      <c r="I1433" s="765"/>
      <c r="J1433" s="460"/>
      <c r="K1433" s="866"/>
      <c r="L1433" s="139"/>
      <c r="M1433" s="949"/>
    </row>
    <row r="1434" spans="1:13">
      <c r="A1434" s="92"/>
      <c r="B1434" s="92"/>
      <c r="C1434" s="92"/>
      <c r="D1434" s="92"/>
      <c r="E1434" s="783"/>
      <c r="F1434" s="783"/>
      <c r="G1434" s="849"/>
      <c r="H1434" s="783"/>
      <c r="I1434" s="848"/>
      <c r="J1434" s="783"/>
      <c r="K1434" s="932"/>
      <c r="L1434" s="139"/>
      <c r="M1434" s="949"/>
    </row>
    <row r="1435" spans="1:13" ht="27" customHeight="1">
      <c r="A1435" s="101"/>
      <c r="B1435" s="92"/>
      <c r="C1435" s="92"/>
      <c r="D1435" s="92"/>
      <c r="E1435" s="783"/>
      <c r="F1435" s="783"/>
      <c r="G1435" s="849"/>
      <c r="H1435" s="783"/>
      <c r="I1435" s="848"/>
      <c r="J1435" s="783"/>
      <c r="K1435" s="932"/>
      <c r="L1435" s="139"/>
      <c r="M1435" s="949"/>
    </row>
    <row r="1436" spans="1:13">
      <c r="A1436" s="1244"/>
      <c r="B1436" s="1244"/>
      <c r="C1436" s="1244"/>
      <c r="D1436" s="1244"/>
      <c r="E1436" s="390"/>
      <c r="F1436" s="390"/>
      <c r="G1436" s="855"/>
      <c r="H1436" s="428"/>
      <c r="I1436" s="839"/>
      <c r="J1436" s="803"/>
      <c r="K1436" s="934"/>
      <c r="L1436" s="139"/>
      <c r="M1436" s="949"/>
    </row>
    <row r="1437" spans="1:13">
      <c r="A1437" s="92"/>
      <c r="B1437" s="92"/>
      <c r="C1437" s="92"/>
      <c r="D1437" s="92"/>
      <c r="E1437" s="459"/>
      <c r="F1437" s="780"/>
      <c r="G1437" s="855"/>
      <c r="H1437" s="780"/>
      <c r="I1437" s="856"/>
      <c r="J1437" s="780"/>
      <c r="K1437" s="934"/>
      <c r="L1437" s="139"/>
      <c r="M1437" s="949"/>
    </row>
    <row r="1438" spans="1:13">
      <c r="A1438" s="17"/>
      <c r="B1438" s="20"/>
      <c r="C1438" s="20"/>
      <c r="D1438" s="20"/>
      <c r="E1438" s="202"/>
      <c r="F1438" s="613"/>
      <c r="G1438" s="849"/>
      <c r="H1438" s="613"/>
      <c r="I1438" s="824"/>
      <c r="J1438" s="492"/>
      <c r="K1438" s="866"/>
      <c r="L1438" s="139"/>
      <c r="M1438" s="949"/>
    </row>
    <row r="1439" spans="1:13">
      <c r="A1439" s="17"/>
      <c r="B1439" s="20"/>
      <c r="C1439" s="20"/>
      <c r="D1439" s="20"/>
      <c r="E1439" s="202"/>
      <c r="F1439" s="38"/>
      <c r="G1439" s="764"/>
      <c r="H1439" s="1145"/>
      <c r="I1439" s="1145"/>
      <c r="J1439" s="249"/>
      <c r="K1439" s="926"/>
      <c r="L1439" s="139"/>
      <c r="M1439" s="949"/>
    </row>
    <row r="1440" spans="1:13">
      <c r="A1440" s="1244"/>
      <c r="B1440" s="1244"/>
      <c r="C1440" s="1244"/>
      <c r="D1440" s="1244"/>
      <c r="E1440" s="390"/>
      <c r="F1440" s="390"/>
      <c r="G1440" s="855"/>
      <c r="H1440" s="1208"/>
      <c r="I1440" s="1208"/>
      <c r="J1440" s="481"/>
      <c r="K1440" s="934"/>
      <c r="L1440" s="139"/>
      <c r="M1440" s="949"/>
    </row>
    <row r="1441" spans="1:13">
      <c r="A1441" s="20"/>
      <c r="B1441" s="20"/>
      <c r="C1441" s="20"/>
      <c r="D1441" s="20"/>
      <c r="E1441" s="390"/>
      <c r="F1441" s="390"/>
      <c r="G1441" s="855"/>
      <c r="H1441" s="1208"/>
      <c r="I1441" s="1208"/>
      <c r="J1441" s="481"/>
      <c r="K1441" s="934"/>
      <c r="L1441" s="139"/>
      <c r="M1441" s="949"/>
    </row>
    <row r="1442" spans="1:13">
      <c r="A1442" s="20"/>
      <c r="B1442" s="20"/>
      <c r="C1442" s="20"/>
      <c r="D1442" s="20"/>
      <c r="E1442" s="390"/>
      <c r="F1442" s="390"/>
      <c r="G1442" s="855"/>
      <c r="H1442" s="1208"/>
      <c r="I1442" s="1208"/>
      <c r="J1442" s="481"/>
      <c r="K1442" s="934"/>
      <c r="L1442" s="139"/>
      <c r="M1442" s="949"/>
    </row>
    <row r="1443" spans="1:13">
      <c r="A1443" s="20"/>
      <c r="B1443" s="20"/>
      <c r="C1443" s="20"/>
      <c r="D1443" s="20"/>
      <c r="E1443" s="390"/>
      <c r="F1443" s="390"/>
      <c r="G1443" s="855"/>
      <c r="H1443" s="1208"/>
      <c r="I1443" s="1208"/>
      <c r="J1443" s="481"/>
      <c r="K1443" s="934"/>
      <c r="L1443" s="139"/>
      <c r="M1443" s="949"/>
    </row>
    <row r="1444" spans="1:13">
      <c r="A1444" s="20"/>
      <c r="B1444" s="20"/>
      <c r="C1444" s="20"/>
      <c r="D1444" s="20"/>
      <c r="E1444" s="390"/>
      <c r="F1444" s="390"/>
      <c r="G1444" s="855"/>
      <c r="H1444" s="1208"/>
      <c r="I1444" s="1208"/>
      <c r="J1444" s="481"/>
      <c r="K1444" s="934"/>
      <c r="L1444" s="139"/>
      <c r="M1444" s="949"/>
    </row>
    <row r="1445" spans="1:13">
      <c r="A1445" s="106"/>
      <c r="B1445" s="20"/>
      <c r="C1445" s="20"/>
      <c r="D1445" s="20"/>
      <c r="E1445" s="202"/>
      <c r="F1445" s="38"/>
      <c r="G1445" s="764"/>
      <c r="H1445" s="38"/>
      <c r="I1445" s="568"/>
      <c r="J1445" s="249"/>
      <c r="K1445" s="866"/>
      <c r="L1445" s="139"/>
      <c r="M1445" s="949"/>
    </row>
    <row r="1446" spans="1:13">
      <c r="A1446" s="17"/>
      <c r="B1446" s="20"/>
      <c r="C1446" s="20"/>
      <c r="D1446" s="20"/>
      <c r="E1446" s="202"/>
      <c r="F1446" s="38"/>
      <c r="G1446" s="764"/>
      <c r="H1446" s="38"/>
      <c r="I1446" s="568"/>
      <c r="J1446" s="249"/>
      <c r="K1446" s="866"/>
      <c r="L1446" s="139"/>
      <c r="M1446" s="949"/>
    </row>
    <row r="1447" spans="1:13">
      <c r="A1447" s="20"/>
      <c r="B1447" s="20"/>
      <c r="C1447" s="20"/>
      <c r="D1447" s="20"/>
      <c r="E1447" s="390"/>
      <c r="F1447" s="390"/>
      <c r="G1447" s="855"/>
      <c r="H1447" s="260"/>
      <c r="I1447" s="839"/>
      <c r="J1447" s="481"/>
      <c r="K1447" s="934"/>
      <c r="L1447" s="139"/>
      <c r="M1447" s="949"/>
    </row>
    <row r="1448" spans="1:13">
      <c r="A1448" s="20"/>
      <c r="B1448" s="20"/>
      <c r="C1448" s="20"/>
      <c r="D1448" s="20"/>
      <c r="E1448" s="390"/>
      <c r="F1448" s="390"/>
      <c r="G1448" s="855"/>
      <c r="H1448" s="390"/>
      <c r="I1448" s="839"/>
      <c r="J1448" s="481"/>
      <c r="K1448" s="934"/>
      <c r="L1448" s="139"/>
      <c r="M1448" s="949"/>
    </row>
    <row r="1449" spans="1:13">
      <c r="A1449" s="17"/>
      <c r="B1449" s="20"/>
      <c r="C1449" s="20"/>
      <c r="D1449" s="20"/>
      <c r="E1449" s="202"/>
      <c r="F1449" s="256"/>
      <c r="G1449" s="764"/>
      <c r="H1449" s="249"/>
      <c r="I1449" s="568"/>
      <c r="J1449" s="249"/>
      <c r="K1449" s="866"/>
      <c r="L1449" s="139"/>
      <c r="M1449" s="949"/>
    </row>
    <row r="1450" spans="1:13">
      <c r="A1450" s="17"/>
      <c r="B1450" s="20"/>
      <c r="C1450" s="20"/>
      <c r="D1450" s="20"/>
      <c r="E1450" s="202"/>
      <c r="F1450" s="256"/>
      <c r="G1450" s="764"/>
      <c r="H1450" s="249"/>
      <c r="I1450" s="568"/>
      <c r="J1450" s="249"/>
      <c r="K1450" s="866"/>
      <c r="L1450" s="139"/>
      <c r="M1450" s="949"/>
    </row>
    <row r="1451" spans="1:13">
      <c r="A1451" s="108"/>
      <c r="B1451" s="108"/>
      <c r="C1451" s="108"/>
      <c r="D1451" s="109"/>
      <c r="E1451" s="202"/>
      <c r="F1451" s="256"/>
      <c r="G1451" s="826"/>
      <c r="H1451" s="1146"/>
      <c r="I1451" s="1146"/>
      <c r="J1451" s="492"/>
      <c r="K1451" s="866"/>
      <c r="L1451" s="139"/>
      <c r="M1451" s="949"/>
    </row>
    <row r="1452" spans="1:13">
      <c r="A1452" s="109"/>
      <c r="B1452" s="109"/>
      <c r="C1452" s="109"/>
      <c r="D1452" s="109"/>
      <c r="E1452" s="390"/>
      <c r="F1452" s="256"/>
      <c r="G1452" s="826"/>
      <c r="H1452" s="1145"/>
      <c r="I1452" s="1145"/>
      <c r="J1452" s="492"/>
      <c r="K1452" s="866"/>
      <c r="L1452" s="139"/>
      <c r="M1452" s="949"/>
    </row>
    <row r="1453" spans="1:13">
      <c r="A1453" s="109"/>
      <c r="B1453" s="109"/>
      <c r="C1453" s="109"/>
      <c r="D1453" s="109"/>
      <c r="E1453" s="390"/>
      <c r="F1453" s="256"/>
      <c r="G1453" s="826"/>
      <c r="H1453" s="1145"/>
      <c r="I1453" s="1145"/>
      <c r="J1453" s="492"/>
      <c r="K1453" s="866"/>
      <c r="L1453" s="139"/>
      <c r="M1453" s="949"/>
    </row>
    <row r="1454" spans="1:13">
      <c r="A1454" s="109"/>
      <c r="B1454" s="109"/>
      <c r="C1454" s="109"/>
      <c r="D1454" s="109"/>
      <c r="E1454" s="390"/>
      <c r="F1454" s="256"/>
      <c r="G1454" s="826"/>
      <c r="H1454" s="1145"/>
      <c r="I1454" s="1145"/>
      <c r="J1454" s="492"/>
      <c r="K1454" s="866"/>
      <c r="L1454" s="139"/>
      <c r="M1454" s="949"/>
    </row>
    <row r="1455" spans="1:13">
      <c r="A1455" s="109"/>
      <c r="B1455" s="109"/>
      <c r="C1455" s="109"/>
      <c r="D1455" s="109"/>
      <c r="E1455" s="390"/>
      <c r="F1455" s="256"/>
      <c r="G1455" s="826"/>
      <c r="H1455" s="1145"/>
      <c r="I1455" s="1145"/>
      <c r="J1455" s="492"/>
      <c r="K1455" s="866"/>
      <c r="L1455" s="139"/>
      <c r="M1455" s="949"/>
    </row>
    <row r="1456" spans="1:13">
      <c r="A1456" s="108"/>
      <c r="B1456" s="109"/>
      <c r="C1456" s="109"/>
      <c r="D1456" s="109"/>
      <c r="E1456" s="202"/>
      <c r="F1456" s="256"/>
      <c r="G1456" s="826"/>
      <c r="H1456" s="1146"/>
      <c r="I1456" s="1146"/>
      <c r="J1456" s="492"/>
      <c r="K1456" s="866"/>
      <c r="L1456" s="139"/>
      <c r="M1456" s="949"/>
    </row>
    <row r="1457" spans="1:13">
      <c r="A1457" s="109"/>
      <c r="B1457" s="109"/>
      <c r="C1457" s="109"/>
      <c r="D1457" s="109"/>
      <c r="E1457" s="390"/>
      <c r="F1457" s="256"/>
      <c r="G1457" s="826"/>
      <c r="H1457" s="1145"/>
      <c r="I1457" s="1145"/>
      <c r="J1457" s="492"/>
      <c r="K1457" s="866"/>
      <c r="L1457" s="139"/>
      <c r="M1457" s="949"/>
    </row>
    <row r="1458" spans="1:13">
      <c r="A1458" s="109"/>
      <c r="B1458" s="109"/>
      <c r="C1458" s="109"/>
      <c r="D1458" s="109"/>
      <c r="E1458" s="390"/>
      <c r="F1458" s="256"/>
      <c r="G1458" s="826"/>
      <c r="H1458" s="1145"/>
      <c r="I1458" s="1145"/>
      <c r="J1458" s="492"/>
      <c r="K1458" s="866"/>
      <c r="L1458" s="139"/>
      <c r="M1458" s="949"/>
    </row>
    <row r="1459" spans="1:13">
      <c r="A1459" s="109"/>
      <c r="B1459" s="109"/>
      <c r="C1459" s="109"/>
      <c r="D1459" s="109"/>
      <c r="E1459" s="390"/>
      <c r="F1459" s="256"/>
      <c r="G1459" s="826"/>
      <c r="H1459" s="1145"/>
      <c r="I1459" s="1145"/>
      <c r="J1459" s="492"/>
      <c r="K1459" s="866"/>
      <c r="L1459" s="139"/>
      <c r="M1459" s="949"/>
    </row>
    <row r="1460" spans="1:13">
      <c r="A1460" s="109"/>
      <c r="B1460" s="109"/>
      <c r="C1460" s="109"/>
      <c r="D1460" s="109"/>
      <c r="E1460" s="390"/>
      <c r="F1460" s="256"/>
      <c r="G1460" s="826"/>
      <c r="H1460" s="1145"/>
      <c r="I1460" s="1145"/>
      <c r="J1460" s="492"/>
      <c r="K1460" s="866"/>
      <c r="L1460" s="139"/>
      <c r="M1460" s="949"/>
    </row>
    <row r="1461" spans="1:13" ht="15" customHeight="1">
      <c r="A1461" s="20"/>
      <c r="B1461" s="20"/>
      <c r="C1461" s="20"/>
      <c r="D1461" s="20"/>
      <c r="E1461" s="202"/>
      <c r="F1461" s="256"/>
      <c r="G1461" s="826"/>
      <c r="H1461" s="1145"/>
      <c r="I1461" s="1145"/>
      <c r="J1461" s="249"/>
      <c r="K1461" s="866"/>
      <c r="L1461" s="139"/>
      <c r="M1461" s="949"/>
    </row>
    <row r="1462" spans="1:13">
      <c r="A1462" s="20"/>
      <c r="B1462" s="20"/>
      <c r="C1462" s="20"/>
      <c r="D1462" s="20"/>
      <c r="E1462" s="202"/>
      <c r="F1462" s="256"/>
      <c r="G1462" s="826"/>
      <c r="H1462" s="1145"/>
      <c r="I1462" s="1145"/>
      <c r="J1462" s="249"/>
      <c r="K1462" s="866"/>
      <c r="L1462" s="139"/>
      <c r="M1462" s="949"/>
    </row>
    <row r="1463" spans="1:13">
      <c r="A1463" s="20"/>
      <c r="B1463" s="20"/>
      <c r="C1463" s="20"/>
      <c r="D1463" s="20"/>
      <c r="E1463" s="202"/>
      <c r="F1463" s="256"/>
      <c r="G1463" s="826"/>
      <c r="H1463" s="1145"/>
      <c r="I1463" s="1145"/>
      <c r="J1463" s="492"/>
      <c r="K1463" s="866"/>
      <c r="L1463" s="139"/>
    </row>
    <row r="1464" spans="1:13">
      <c r="A1464" s="20"/>
      <c r="B1464" s="20"/>
      <c r="C1464" s="20"/>
      <c r="D1464" s="20"/>
      <c r="E1464" s="202"/>
      <c r="F1464" s="256"/>
      <c r="G1464" s="826"/>
      <c r="H1464" s="1145"/>
      <c r="I1464" s="1145"/>
      <c r="J1464" s="492"/>
      <c r="K1464" s="866"/>
      <c r="L1464" s="139"/>
    </row>
    <row r="1465" spans="1:13">
      <c r="A1465" s="20"/>
      <c r="B1465" s="20"/>
      <c r="C1465" s="20"/>
      <c r="D1465" s="20"/>
      <c r="E1465" s="202"/>
      <c r="F1465" s="256"/>
      <c r="G1465" s="826"/>
      <c r="H1465" s="1145"/>
      <c r="I1465" s="1145"/>
      <c r="J1465" s="492"/>
      <c r="K1465" s="866"/>
      <c r="L1465" s="139"/>
    </row>
    <row r="1466" spans="1:13">
      <c r="A1466" s="20"/>
      <c r="B1466" s="20"/>
      <c r="C1466" s="20"/>
      <c r="D1466" s="20"/>
      <c r="E1466" s="202"/>
      <c r="F1466" s="256"/>
      <c r="G1466" s="826"/>
      <c r="H1466" s="1145"/>
      <c r="I1466" s="1145"/>
      <c r="J1466" s="249"/>
      <c r="K1466" s="866"/>
      <c r="L1466" s="139"/>
    </row>
    <row r="1467" spans="1:13">
      <c r="A1467" s="20"/>
      <c r="B1467" s="20"/>
      <c r="C1467" s="20"/>
      <c r="D1467" s="20"/>
      <c r="E1467" s="202"/>
      <c r="F1467" s="256"/>
      <c r="G1467" s="826"/>
      <c r="H1467" s="1145"/>
      <c r="I1467" s="1145"/>
      <c r="J1467" s="249"/>
      <c r="K1467" s="866"/>
      <c r="L1467" s="139"/>
    </row>
    <row r="1468" spans="1:13">
      <c r="A1468" s="20"/>
      <c r="B1468" s="20"/>
      <c r="C1468" s="20"/>
      <c r="D1468" s="20"/>
      <c r="E1468" s="202"/>
      <c r="F1468" s="256"/>
      <c r="G1468" s="826"/>
      <c r="H1468" s="1145"/>
      <c r="I1468" s="1145"/>
      <c r="J1468" s="249"/>
      <c r="K1468" s="866"/>
      <c r="L1468" s="139"/>
    </row>
    <row r="1469" spans="1:13">
      <c r="A1469" s="20"/>
      <c r="B1469" s="20"/>
      <c r="C1469" s="20"/>
      <c r="D1469" s="20"/>
      <c r="E1469" s="202"/>
      <c r="F1469" s="256"/>
      <c r="G1469" s="826"/>
      <c r="H1469" s="1145"/>
      <c r="I1469" s="1145"/>
      <c r="J1469" s="249"/>
      <c r="K1469" s="866"/>
      <c r="L1469" s="139"/>
    </row>
    <row r="1470" spans="1:13">
      <c r="A1470" s="20"/>
      <c r="B1470" s="20"/>
      <c r="C1470" s="20"/>
      <c r="D1470" s="20"/>
      <c r="E1470" s="202"/>
      <c r="F1470" s="256"/>
      <c r="G1470" s="826"/>
      <c r="H1470" s="1145"/>
      <c r="I1470" s="1145"/>
      <c r="J1470" s="249"/>
      <c r="K1470" s="866"/>
      <c r="L1470" s="139"/>
    </row>
    <row r="1471" spans="1:13">
      <c r="A1471" s="20"/>
      <c r="B1471" s="20"/>
      <c r="C1471" s="20"/>
      <c r="D1471" s="20"/>
      <c r="E1471" s="202"/>
      <c r="F1471" s="256"/>
      <c r="G1471" s="826"/>
      <c r="H1471" s="1145"/>
      <c r="I1471" s="1145"/>
      <c r="J1471" s="249"/>
      <c r="K1471" s="866"/>
      <c r="L1471" s="139"/>
    </row>
    <row r="1472" spans="1:13">
      <c r="A1472" s="20"/>
      <c r="B1472" s="20"/>
      <c r="C1472" s="20"/>
      <c r="D1472" s="20"/>
      <c r="E1472" s="202"/>
      <c r="F1472" s="256"/>
      <c r="G1472" s="826"/>
      <c r="H1472" s="1145"/>
      <c r="I1472" s="1145"/>
      <c r="J1472" s="249"/>
      <c r="K1472" s="866"/>
      <c r="L1472" s="139"/>
    </row>
    <row r="1473" spans="1:12">
      <c r="A1473" s="20"/>
      <c r="B1473" s="20"/>
      <c r="C1473" s="20"/>
      <c r="D1473" s="20"/>
      <c r="E1473" s="202"/>
      <c r="F1473" s="256"/>
      <c r="G1473" s="826"/>
      <c r="H1473" s="1145"/>
      <c r="I1473" s="1145"/>
      <c r="J1473" s="249"/>
      <c r="K1473" s="866"/>
      <c r="L1473" s="139"/>
    </row>
    <row r="1474" spans="1:12">
      <c r="A1474" s="20"/>
      <c r="B1474" s="20"/>
      <c r="C1474" s="20"/>
      <c r="D1474" s="20"/>
      <c r="E1474" s="202"/>
      <c r="F1474" s="256"/>
      <c r="G1474" s="826"/>
      <c r="H1474" s="1145"/>
      <c r="I1474" s="1145"/>
      <c r="J1474" s="249"/>
      <c r="K1474" s="866"/>
      <c r="L1474" s="139"/>
    </row>
    <row r="1475" spans="1:12">
      <c r="A1475" s="20"/>
      <c r="B1475" s="20"/>
      <c r="C1475" s="20"/>
      <c r="D1475" s="20"/>
      <c r="E1475" s="906"/>
      <c r="F1475" s="256"/>
      <c r="G1475" s="843"/>
      <c r="H1475" s="1145"/>
      <c r="I1475" s="1145"/>
      <c r="J1475" s="804"/>
      <c r="K1475" s="930"/>
      <c r="L1475" s="139"/>
    </row>
    <row r="1476" spans="1:12">
      <c r="A1476" s="20"/>
      <c r="B1476" s="20"/>
      <c r="C1476" s="20"/>
      <c r="D1476" s="20"/>
      <c r="E1476" s="501"/>
      <c r="F1476" s="569"/>
      <c r="G1476" s="849"/>
      <c r="H1476" s="492"/>
      <c r="I1476" s="824"/>
      <c r="J1476" s="492"/>
      <c r="K1476" s="932"/>
      <c r="L1476" s="139"/>
    </row>
    <row r="1477" spans="1:12">
      <c r="A1477" s="20"/>
      <c r="B1477" s="20"/>
      <c r="C1477" s="20"/>
      <c r="D1477" s="20"/>
      <c r="E1477" s="501"/>
      <c r="F1477" s="569"/>
      <c r="G1477" s="849"/>
      <c r="H1477" s="492"/>
      <c r="I1477" s="824"/>
      <c r="J1477" s="492"/>
      <c r="K1477" s="932"/>
      <c r="L1477" s="139"/>
    </row>
    <row r="1478" spans="1:12">
      <c r="A1478" s="17"/>
      <c r="B1478" s="20"/>
      <c r="C1478" s="20"/>
      <c r="D1478" s="20"/>
      <c r="E1478" s="202"/>
      <c r="F1478" s="428"/>
      <c r="G1478" s="855"/>
      <c r="H1478" s="428"/>
      <c r="I1478" s="839"/>
      <c r="J1478" s="428"/>
      <c r="K1478" s="934"/>
      <c r="L1478" s="139"/>
    </row>
    <row r="1479" spans="1:12" ht="40.5" customHeight="1">
      <c r="A1479" s="20"/>
      <c r="B1479" s="20"/>
      <c r="C1479" s="20"/>
      <c r="D1479" s="20"/>
      <c r="E1479" s="202"/>
      <c r="F1479" s="428"/>
      <c r="G1479" s="855"/>
      <c r="H1479" s="428"/>
      <c r="I1479" s="839"/>
      <c r="J1479" s="428"/>
      <c r="K1479" s="934"/>
      <c r="L1479" s="139"/>
    </row>
    <row r="1480" spans="1:12" ht="27" customHeight="1">
      <c r="A1480" s="20"/>
      <c r="B1480" s="20"/>
      <c r="C1480" s="20"/>
      <c r="D1480" s="20"/>
      <c r="E1480" s="202"/>
      <c r="F1480" s="256"/>
      <c r="G1480" s="764"/>
      <c r="H1480" s="249"/>
      <c r="I1480" s="568"/>
      <c r="J1480" s="249"/>
      <c r="K1480" s="866"/>
      <c r="L1480" s="139"/>
    </row>
    <row r="1481" spans="1:12">
      <c r="A1481" s="20"/>
      <c r="B1481" s="20"/>
      <c r="C1481" s="20"/>
      <c r="D1481" s="20"/>
      <c r="E1481" s="202"/>
      <c r="F1481" s="256"/>
      <c r="G1481" s="764"/>
      <c r="H1481" s="249"/>
      <c r="I1481" s="568"/>
      <c r="J1481" s="249"/>
      <c r="K1481" s="866"/>
      <c r="L1481" s="139"/>
    </row>
    <row r="1482" spans="1:12">
      <c r="A1482" s="20"/>
      <c r="B1482" s="20"/>
      <c r="C1482" s="20"/>
      <c r="D1482" s="20"/>
      <c r="E1482" s="491"/>
      <c r="F1482" s="256"/>
      <c r="G1482" s="764"/>
      <c r="H1482" s="249"/>
      <c r="I1482" s="568"/>
      <c r="J1482" s="249"/>
      <c r="K1482" s="866"/>
      <c r="L1482" s="139"/>
    </row>
    <row r="1483" spans="1:12" ht="15" customHeight="1">
      <c r="A1483" s="20"/>
      <c r="B1483" s="20"/>
      <c r="C1483" s="20"/>
      <c r="D1483" s="20"/>
      <c r="E1483" s="491"/>
      <c r="F1483" s="256"/>
      <c r="G1483" s="764"/>
      <c r="H1483" s="249"/>
      <c r="I1483" s="568"/>
      <c r="J1483" s="249"/>
      <c r="K1483" s="866"/>
      <c r="L1483" s="139"/>
    </row>
    <row r="1484" spans="1:12">
      <c r="A1484" s="20"/>
      <c r="B1484" s="20"/>
      <c r="C1484" s="20"/>
      <c r="D1484" s="20"/>
      <c r="E1484" s="1210"/>
      <c r="F1484" s="1210"/>
      <c r="G1484" s="1210"/>
      <c r="H1484" s="1210"/>
      <c r="I1484" s="1210"/>
      <c r="J1484" s="1210"/>
      <c r="K1484" s="1210"/>
      <c r="L1484" s="139"/>
    </row>
    <row r="1485" spans="1:12">
      <c r="A1485" s="20"/>
      <c r="B1485" s="20"/>
      <c r="C1485" s="20"/>
      <c r="D1485" s="20"/>
      <c r="E1485" s="1186"/>
      <c r="F1485" s="1186"/>
      <c r="G1485" s="1186"/>
      <c r="H1485" s="1186"/>
      <c r="I1485" s="1186"/>
      <c r="J1485" s="1186"/>
      <c r="K1485" s="1186"/>
      <c r="L1485" s="139"/>
    </row>
    <row r="1486" spans="1:12">
      <c r="A1486" s="20"/>
      <c r="B1486" s="20"/>
      <c r="C1486" s="20"/>
      <c r="D1486" s="20"/>
      <c r="E1486" s="283"/>
      <c r="F1486" s="569"/>
      <c r="G1486" s="764"/>
      <c r="H1486" s="250"/>
      <c r="I1486" s="863"/>
      <c r="J1486" s="249"/>
      <c r="K1486" s="866"/>
      <c r="L1486" s="139"/>
    </row>
    <row r="1487" spans="1:12">
      <c r="A1487" s="17"/>
      <c r="B1487" s="20"/>
      <c r="C1487" s="20"/>
      <c r="D1487" s="20"/>
      <c r="E1487" s="202"/>
      <c r="F1487" s="256"/>
      <c r="G1487" s="764"/>
      <c r="H1487" s="249"/>
      <c r="I1487" s="568"/>
      <c r="J1487" s="249"/>
      <c r="K1487" s="866"/>
      <c r="L1487" s="139"/>
    </row>
    <row r="1488" spans="1:12">
      <c r="A1488" s="20"/>
      <c r="B1488" s="20"/>
      <c r="C1488" s="20"/>
      <c r="D1488" s="20"/>
      <c r="E1488" s="491"/>
      <c r="F1488" s="256"/>
      <c r="G1488" s="764"/>
      <c r="H1488" s="1145"/>
      <c r="I1488" s="1145"/>
      <c r="J1488" s="491"/>
      <c r="K1488" s="866"/>
      <c r="L1488" s="139"/>
    </row>
    <row r="1489" spans="1:12">
      <c r="A1489" s="20"/>
      <c r="B1489" s="20"/>
      <c r="C1489" s="20"/>
      <c r="D1489" s="20"/>
      <c r="E1489" s="491"/>
      <c r="F1489" s="256"/>
      <c r="G1489" s="764"/>
      <c r="H1489" s="1145"/>
      <c r="I1489" s="1145"/>
      <c r="J1489" s="491"/>
      <c r="K1489" s="866"/>
      <c r="L1489" s="139"/>
    </row>
    <row r="1490" spans="1:12">
      <c r="A1490" s="20"/>
      <c r="B1490" s="20"/>
      <c r="C1490" s="20"/>
      <c r="D1490" s="20"/>
      <c r="E1490" s="202"/>
      <c r="F1490" s="256"/>
      <c r="G1490" s="764"/>
      <c r="H1490" s="250"/>
      <c r="I1490" s="568"/>
      <c r="J1490" s="249"/>
      <c r="K1490" s="866"/>
      <c r="L1490" s="139"/>
    </row>
    <row r="1491" spans="1:12" ht="26.25" customHeight="1">
      <c r="A1491" s="17"/>
      <c r="B1491" s="20"/>
      <c r="C1491" s="20"/>
      <c r="D1491" s="20"/>
      <c r="E1491" s="202"/>
      <c r="F1491" s="428"/>
      <c r="G1491" s="855"/>
      <c r="H1491" s="428"/>
      <c r="I1491" s="839"/>
      <c r="J1491" s="428"/>
      <c r="K1491" s="934"/>
      <c r="L1491" s="139"/>
    </row>
    <row r="1492" spans="1:12">
      <c r="A1492" s="20"/>
      <c r="B1492" s="20"/>
      <c r="C1492" s="20"/>
      <c r="D1492" s="20"/>
      <c r="E1492" s="390"/>
      <c r="F1492" s="390"/>
      <c r="G1492" s="855"/>
      <c r="H1492" s="1145"/>
      <c r="I1492" s="1145"/>
      <c r="J1492" s="481"/>
      <c r="K1492" s="934"/>
      <c r="L1492" s="139"/>
    </row>
    <row r="1493" spans="1:12">
      <c r="A1493" s="20"/>
      <c r="B1493" s="20"/>
      <c r="C1493" s="20"/>
      <c r="D1493" s="20"/>
      <c r="E1493" s="390"/>
      <c r="F1493" s="783"/>
      <c r="G1493" s="849"/>
      <c r="H1493" s="783"/>
      <c r="I1493" s="848"/>
      <c r="J1493" s="783"/>
      <c r="K1493" s="932"/>
      <c r="L1493" s="139"/>
    </row>
    <row r="1494" spans="1:12" ht="27" customHeight="1">
      <c r="A1494" s="17"/>
      <c r="B1494" s="20"/>
      <c r="C1494" s="20"/>
      <c r="D1494" s="20"/>
      <c r="E1494" s="202"/>
      <c r="F1494" s="256"/>
      <c r="G1494" s="764"/>
      <c r="H1494" s="249"/>
      <c r="I1494" s="568"/>
      <c r="J1494" s="249"/>
      <c r="K1494" s="866"/>
      <c r="L1494" s="139"/>
    </row>
    <row r="1495" spans="1:12">
      <c r="A1495" s="20"/>
      <c r="B1495" s="20"/>
      <c r="C1495" s="20"/>
      <c r="D1495" s="20"/>
      <c r="E1495" s="202"/>
      <c r="F1495" s="256"/>
      <c r="G1495" s="764"/>
      <c r="H1495" s="249"/>
      <c r="I1495" s="568"/>
      <c r="J1495" s="249"/>
      <c r="K1495" s="866"/>
      <c r="L1495" s="139"/>
    </row>
    <row r="1496" spans="1:12">
      <c r="A1496" s="1244"/>
      <c r="B1496" s="1244"/>
      <c r="C1496" s="1244"/>
      <c r="D1496" s="1244"/>
      <c r="E1496" s="283"/>
      <c r="F1496" s="256"/>
      <c r="G1496" s="830"/>
      <c r="H1496" s="587"/>
      <c r="I1496" s="832"/>
      <c r="J1496" s="313"/>
      <c r="K1496" s="930"/>
      <c r="L1496" s="139"/>
    </row>
    <row r="1497" spans="1:12">
      <c r="A1497" s="20"/>
      <c r="B1497" s="20"/>
      <c r="C1497" s="20"/>
      <c r="D1497" s="20"/>
      <c r="E1497" s="390"/>
      <c r="F1497" s="783"/>
      <c r="G1497" s="849"/>
      <c r="H1497" s="783"/>
      <c r="I1497" s="848"/>
      <c r="J1497" s="783"/>
      <c r="K1497" s="932"/>
      <c r="L1497" s="139"/>
    </row>
    <row r="1498" spans="1:12">
      <c r="A1498" s="17"/>
      <c r="B1498" s="20"/>
      <c r="C1498" s="20"/>
      <c r="D1498" s="20"/>
      <c r="E1498" s="202"/>
      <c r="F1498" s="256"/>
      <c r="G1498" s="764"/>
      <c r="H1498" s="249"/>
      <c r="I1498" s="568"/>
      <c r="J1498" s="249"/>
      <c r="K1498" s="866"/>
      <c r="L1498" s="139"/>
    </row>
    <row r="1499" spans="1:12">
      <c r="A1499" s="1244"/>
      <c r="B1499" s="1244"/>
      <c r="C1499" s="1244"/>
      <c r="D1499" s="1244"/>
      <c r="E1499" s="1244"/>
      <c r="F1499" s="1244"/>
      <c r="G1499" s="1244"/>
      <c r="H1499" s="1244"/>
      <c r="I1499" s="1244"/>
      <c r="J1499" s="1244"/>
      <c r="K1499" s="1244"/>
      <c r="L1499" s="139"/>
    </row>
    <row r="1500" spans="1:12">
      <c r="A1500" s="20"/>
      <c r="B1500" s="20"/>
      <c r="C1500" s="20"/>
      <c r="D1500" s="20"/>
      <c r="E1500" s="202"/>
      <c r="F1500" s="256"/>
      <c r="G1500" s="764"/>
      <c r="H1500" s="249"/>
      <c r="I1500" s="568"/>
      <c r="J1500" s="249"/>
      <c r="K1500" s="866"/>
      <c r="L1500" s="139"/>
    </row>
    <row r="1501" spans="1:12">
      <c r="A1501" s="17"/>
      <c r="B1501" s="20"/>
      <c r="C1501" s="20"/>
      <c r="D1501" s="20"/>
      <c r="E1501" s="202"/>
      <c r="F1501" s="256"/>
      <c r="G1501" s="764"/>
      <c r="H1501" s="249"/>
      <c r="I1501" s="568"/>
      <c r="J1501" s="249"/>
      <c r="K1501" s="866"/>
      <c r="L1501" s="139"/>
    </row>
    <row r="1502" spans="1:12">
      <c r="A1502" s="17"/>
      <c r="B1502" s="20"/>
      <c r="C1502" s="20"/>
      <c r="D1502" s="20"/>
      <c r="E1502" s="202"/>
      <c r="F1502" s="256"/>
      <c r="G1502" s="764"/>
      <c r="H1502" s="491"/>
      <c r="I1502" s="568"/>
      <c r="J1502" s="249"/>
      <c r="K1502" s="866"/>
      <c r="L1502" s="139"/>
    </row>
    <row r="1503" spans="1:12">
      <c r="A1503" s="17"/>
      <c r="B1503" s="20"/>
      <c r="C1503" s="20"/>
      <c r="D1503" s="20"/>
      <c r="E1503" s="202"/>
      <c r="F1503" s="256"/>
      <c r="G1503" s="764"/>
      <c r="H1503" s="249"/>
      <c r="I1503" s="568"/>
      <c r="J1503" s="249"/>
      <c r="K1503" s="866"/>
      <c r="L1503" s="139"/>
    </row>
    <row r="1504" spans="1:12">
      <c r="A1504" s="17"/>
      <c r="B1504" s="20"/>
      <c r="C1504" s="20"/>
      <c r="D1504" s="20"/>
      <c r="E1504" s="202"/>
      <c r="F1504" s="256"/>
      <c r="G1504" s="764"/>
      <c r="H1504" s="249"/>
      <c r="I1504" s="568"/>
      <c r="J1504" s="249"/>
      <c r="K1504" s="866"/>
      <c r="L1504" s="139"/>
    </row>
    <row r="1505" spans="1:17">
      <c r="A1505" s="17"/>
      <c r="B1505" s="20"/>
      <c r="C1505" s="20"/>
      <c r="D1505" s="20"/>
      <c r="E1505" s="202"/>
      <c r="F1505" s="256"/>
      <c r="G1505" s="764"/>
      <c r="H1505" s="491"/>
      <c r="I1505" s="568"/>
      <c r="J1505" s="249"/>
      <c r="K1505" s="866"/>
      <c r="L1505" s="139"/>
    </row>
    <row r="1506" spans="1:17">
      <c r="A1506" s="17"/>
      <c r="B1506" s="20"/>
      <c r="C1506" s="20"/>
      <c r="D1506" s="20"/>
      <c r="E1506" s="202"/>
      <c r="F1506" s="256"/>
      <c r="G1506" s="764"/>
      <c r="H1506" s="249"/>
      <c r="I1506" s="568"/>
      <c r="J1506" s="249"/>
      <c r="K1506" s="866"/>
      <c r="L1506" s="139"/>
      <c r="M1506" s="949"/>
      <c r="N1506" s="525"/>
      <c r="O1506" s="525"/>
      <c r="P1506" s="525"/>
      <c r="Q1506" s="525"/>
    </row>
    <row r="1507" spans="1:17">
      <c r="A1507" s="17"/>
      <c r="B1507" s="20"/>
      <c r="C1507" s="20"/>
      <c r="D1507" s="20"/>
      <c r="E1507" s="202"/>
      <c r="F1507" s="256"/>
      <c r="G1507" s="764"/>
      <c r="H1507" s="249"/>
      <c r="I1507" s="568"/>
      <c r="J1507" s="249"/>
      <c r="K1507" s="866"/>
      <c r="L1507" s="139"/>
      <c r="M1507" s="949"/>
      <c r="N1507" s="525"/>
      <c r="O1507" s="525"/>
      <c r="P1507" s="525"/>
      <c r="Q1507" s="525"/>
    </row>
    <row r="1508" spans="1:17">
      <c r="A1508" s="17"/>
      <c r="B1508" s="20"/>
      <c r="C1508" s="20"/>
      <c r="D1508" s="20"/>
      <c r="E1508" s="202"/>
      <c r="F1508" s="256"/>
      <c r="G1508" s="764"/>
      <c r="H1508" s="491"/>
      <c r="I1508" s="568"/>
      <c r="J1508" s="249"/>
      <c r="K1508" s="866"/>
      <c r="L1508" s="139"/>
      <c r="M1508" s="949"/>
      <c r="N1508" s="525"/>
      <c r="O1508" s="525"/>
      <c r="P1508" s="525"/>
      <c r="Q1508" s="525"/>
    </row>
    <row r="1509" spans="1:17">
      <c r="A1509" s="17"/>
      <c r="B1509" s="20"/>
      <c r="C1509" s="20"/>
      <c r="D1509" s="20"/>
      <c r="E1509" s="202"/>
      <c r="F1509" s="256"/>
      <c r="G1509" s="764"/>
      <c r="H1509" s="249"/>
      <c r="I1509" s="568"/>
      <c r="J1509" s="249"/>
      <c r="K1509" s="866"/>
      <c r="L1509" s="139"/>
      <c r="M1509" s="949"/>
      <c r="N1509" s="525"/>
      <c r="O1509" s="525"/>
      <c r="P1509" s="525"/>
      <c r="Q1509" s="525"/>
    </row>
    <row r="1510" spans="1:17">
      <c r="A1510" s="17"/>
      <c r="B1510" s="92"/>
      <c r="C1510" s="92"/>
      <c r="D1510" s="92"/>
      <c r="E1510" s="459"/>
      <c r="F1510" s="213"/>
      <c r="G1510" s="764"/>
      <c r="H1510" s="215"/>
      <c r="I1510" s="765"/>
      <c r="J1510" s="215"/>
      <c r="K1510" s="866"/>
      <c r="L1510" s="139"/>
      <c r="M1510" s="949"/>
      <c r="N1510" s="525"/>
      <c r="O1510" s="525"/>
      <c r="P1510" s="525"/>
      <c r="Q1510" s="525"/>
    </row>
    <row r="1511" spans="1:17">
      <c r="A1511" s="17"/>
      <c r="B1511" s="92"/>
      <c r="C1511" s="92"/>
      <c r="D1511" s="92"/>
      <c r="E1511" s="459"/>
      <c r="F1511" s="256"/>
      <c r="G1511" s="764"/>
      <c r="H1511" s="491"/>
      <c r="I1511" s="765"/>
      <c r="J1511" s="249"/>
      <c r="K1511" s="866"/>
      <c r="L1511" s="139"/>
      <c r="M1511" s="949"/>
      <c r="N1511" s="525"/>
      <c r="O1511" s="525"/>
      <c r="P1511" s="525"/>
      <c r="Q1511" s="525"/>
    </row>
    <row r="1512" spans="1:17">
      <c r="A1512" s="17"/>
      <c r="B1512" s="20"/>
      <c r="C1512" s="20"/>
      <c r="D1512" s="20"/>
      <c r="E1512" s="202"/>
      <c r="F1512" s="256"/>
      <c r="G1512" s="764"/>
      <c r="H1512" s="249"/>
      <c r="I1512" s="568"/>
      <c r="J1512" s="249"/>
      <c r="K1512" s="866"/>
      <c r="L1512" s="139"/>
      <c r="M1512" s="949"/>
      <c r="N1512" s="525"/>
      <c r="O1512" s="525"/>
      <c r="P1512" s="525"/>
      <c r="Q1512" s="525"/>
    </row>
    <row r="1513" spans="1:17">
      <c r="A1513" s="21"/>
      <c r="B1513" s="13"/>
      <c r="C1513" s="13"/>
      <c r="D1513" s="13"/>
      <c r="E1513" s="202"/>
      <c r="F1513" s="256"/>
      <c r="G1513" s="764"/>
      <c r="H1513" s="249"/>
      <c r="I1513" s="568"/>
      <c r="J1513" s="249"/>
      <c r="K1513" s="866"/>
      <c r="L1513" s="139"/>
      <c r="M1513" s="949"/>
      <c r="N1513" s="525"/>
      <c r="O1513" s="525"/>
      <c r="P1513" s="525"/>
      <c r="Q1513" s="525"/>
    </row>
    <row r="1514" spans="1:17">
      <c r="A1514" s="21"/>
      <c r="B1514" s="13"/>
      <c r="C1514" s="13"/>
      <c r="D1514" s="13"/>
      <c r="E1514" s="202"/>
      <c r="F1514" s="256"/>
      <c r="G1514" s="764"/>
      <c r="H1514" s="249"/>
      <c r="I1514" s="568"/>
      <c r="J1514" s="249"/>
      <c r="K1514" s="866"/>
      <c r="L1514" s="139"/>
      <c r="M1514" s="949"/>
      <c r="N1514" s="525"/>
      <c r="O1514" s="525"/>
      <c r="P1514" s="525"/>
      <c r="Q1514" s="525"/>
    </row>
    <row r="1515" spans="1:17">
      <c r="A1515" s="21"/>
      <c r="B1515" s="13"/>
      <c r="C1515" s="13"/>
      <c r="D1515" s="13"/>
      <c r="E1515" s="202"/>
      <c r="F1515" s="256"/>
      <c r="G1515" s="764"/>
      <c r="H1515" s="491"/>
      <c r="I1515" s="568"/>
      <c r="J1515" s="249"/>
      <c r="K1515" s="866"/>
      <c r="L1515" s="139"/>
      <c r="M1515" s="949"/>
      <c r="N1515" s="525"/>
      <c r="O1515" s="525"/>
      <c r="P1515" s="525"/>
      <c r="Q1515" s="525"/>
    </row>
    <row r="1516" spans="1:17">
      <c r="A1516" s="21"/>
      <c r="B1516" s="13"/>
      <c r="C1516" s="13"/>
      <c r="D1516" s="13"/>
      <c r="E1516" s="202"/>
      <c r="F1516" s="783"/>
      <c r="G1516" s="849"/>
      <c r="H1516" s="783"/>
      <c r="I1516" s="848"/>
      <c r="J1516" s="783"/>
      <c r="K1516" s="932"/>
      <c r="L1516" s="139"/>
      <c r="M1516" s="949"/>
      <c r="N1516" s="525"/>
      <c r="O1516" s="525"/>
      <c r="P1516" s="525"/>
      <c r="Q1516" s="525"/>
    </row>
    <row r="1517" spans="1:17">
      <c r="E1517" s="783"/>
      <c r="F1517" s="783"/>
      <c r="G1517" s="849"/>
      <c r="H1517" s="783"/>
      <c r="I1517" s="848"/>
      <c r="J1517" s="783"/>
      <c r="K1517" s="932"/>
      <c r="L1517" s="139"/>
      <c r="M1517" s="949"/>
      <c r="N1517" s="525"/>
      <c r="O1517" s="525"/>
      <c r="P1517" s="525"/>
      <c r="Q1517" s="525"/>
    </row>
    <row r="1518" spans="1:17">
      <c r="A1518" s="537"/>
      <c r="B1518" s="1"/>
      <c r="C1518" s="1"/>
      <c r="D1518" s="1"/>
      <c r="E1518" s="505"/>
      <c r="F1518" s="805"/>
      <c r="G1518" s="883"/>
      <c r="H1518" s="761"/>
      <c r="I1518" s="884"/>
      <c r="J1518" s="762"/>
      <c r="K1518" s="944"/>
      <c r="L1518" s="139"/>
      <c r="M1518" s="949"/>
      <c r="N1518" s="525"/>
      <c r="O1518" s="525"/>
      <c r="P1518" s="525"/>
      <c r="Q1518" s="525"/>
    </row>
    <row r="1519" spans="1:17">
      <c r="E1519" s="783"/>
      <c r="F1519" s="783"/>
      <c r="G1519" s="849"/>
      <c r="H1519" s="783"/>
      <c r="I1519" s="848"/>
      <c r="J1519" s="783"/>
      <c r="K1519" s="932"/>
      <c r="L1519" s="139"/>
      <c r="M1519" s="949"/>
      <c r="N1519" s="525"/>
      <c r="O1519" s="525"/>
      <c r="P1519" s="525"/>
      <c r="Q1519" s="525"/>
    </row>
    <row r="1520" spans="1:17">
      <c r="E1520" s="783"/>
      <c r="F1520" s="783"/>
      <c r="G1520" s="849"/>
      <c r="H1520" s="783"/>
      <c r="I1520" s="848"/>
      <c r="J1520" s="783"/>
      <c r="K1520" s="932"/>
      <c r="L1520" s="139"/>
      <c r="M1520" s="949"/>
      <c r="N1520" s="525"/>
      <c r="O1520" s="525"/>
      <c r="P1520" s="525"/>
      <c r="Q1520" s="525"/>
    </row>
    <row r="1521" spans="1:17">
      <c r="E1521" s="783"/>
      <c r="F1521" s="783"/>
      <c r="G1521" s="849"/>
      <c r="H1521" s="783"/>
      <c r="I1521" s="848"/>
      <c r="J1521" s="783"/>
      <c r="K1521" s="932"/>
      <c r="L1521" s="139"/>
      <c r="M1521" s="949"/>
      <c r="N1521" s="525"/>
      <c r="O1521" s="525"/>
      <c r="P1521" s="525"/>
      <c r="Q1521" s="525"/>
    </row>
    <row r="1522" spans="1:17">
      <c r="A1522" s="538"/>
      <c r="B1522" s="539"/>
      <c r="C1522" s="539"/>
      <c r="D1522" s="539"/>
      <c r="E1522" s="783"/>
      <c r="F1522" s="783"/>
      <c r="G1522" s="849"/>
      <c r="H1522" s="783"/>
      <c r="I1522" s="848"/>
      <c r="J1522" s="783"/>
      <c r="K1522" s="932"/>
      <c r="L1522" s="139"/>
      <c r="M1522" s="949"/>
      <c r="N1522" s="525"/>
      <c r="O1522" s="525"/>
      <c r="P1522" s="525"/>
      <c r="Q1522" s="525"/>
    </row>
    <row r="1523" spans="1:17">
      <c r="E1523" s="783"/>
      <c r="F1523" s="783"/>
      <c r="G1523" s="849"/>
      <c r="H1523" s="783"/>
      <c r="I1523" s="848"/>
      <c r="J1523" s="783"/>
      <c r="K1523" s="932"/>
      <c r="L1523" s="139"/>
      <c r="M1523" s="949"/>
      <c r="N1523" s="525"/>
      <c r="O1523" s="525"/>
      <c r="P1523" s="525"/>
      <c r="Q1523" s="525"/>
    </row>
    <row r="1524" spans="1:17">
      <c r="E1524" s="783"/>
      <c r="F1524" s="783"/>
      <c r="G1524" s="849"/>
      <c r="H1524" s="783"/>
      <c r="I1524" s="848"/>
      <c r="J1524" s="783"/>
      <c r="K1524" s="932"/>
      <c r="L1524" s="139"/>
      <c r="M1524" s="949"/>
      <c r="N1524" s="525"/>
      <c r="O1524" s="525"/>
      <c r="P1524" s="525"/>
      <c r="Q1524" s="525"/>
    </row>
    <row r="1525" spans="1:17">
      <c r="E1525" s="783"/>
      <c r="F1525" s="783"/>
      <c r="G1525" s="849"/>
      <c r="H1525" s="783"/>
      <c r="I1525" s="848"/>
      <c r="J1525" s="783"/>
      <c r="K1525" s="932"/>
      <c r="L1525" s="139"/>
      <c r="M1525" s="949"/>
      <c r="N1525" s="525"/>
      <c r="O1525" s="525"/>
      <c r="P1525" s="525"/>
      <c r="Q1525" s="525"/>
    </row>
    <row r="1526" spans="1:17">
      <c r="E1526" s="783"/>
      <c r="F1526" s="783"/>
      <c r="G1526" s="849"/>
      <c r="H1526" s="783"/>
      <c r="I1526" s="848"/>
      <c r="J1526" s="783"/>
      <c r="K1526" s="932"/>
      <c r="L1526" s="139"/>
      <c r="M1526" s="949"/>
      <c r="N1526" s="525"/>
      <c r="O1526" s="525"/>
      <c r="P1526" s="525"/>
      <c r="Q1526" s="525"/>
    </row>
    <row r="1527" spans="1:17">
      <c r="E1527" s="783"/>
      <c r="F1527" s="783"/>
      <c r="G1527" s="849"/>
      <c r="H1527" s="783"/>
      <c r="I1527" s="848"/>
      <c r="J1527" s="783"/>
      <c r="K1527" s="932"/>
      <c r="L1527" s="139"/>
      <c r="M1527" s="949"/>
      <c r="N1527" s="525"/>
      <c r="O1527" s="525"/>
      <c r="P1527" s="525"/>
      <c r="Q1527" s="525"/>
    </row>
    <row r="1528" spans="1:17">
      <c r="E1528" s="783"/>
      <c r="F1528" s="783"/>
      <c r="G1528" s="849"/>
      <c r="H1528" s="783"/>
      <c r="I1528" s="848"/>
      <c r="J1528" s="783"/>
      <c r="K1528" s="932"/>
      <c r="L1528" s="139"/>
      <c r="M1528" s="949"/>
      <c r="N1528" s="525"/>
      <c r="O1528" s="525"/>
      <c r="P1528" s="525"/>
      <c r="Q1528" s="525"/>
    </row>
    <row r="1529" spans="1:17">
      <c r="E1529" s="783"/>
      <c r="F1529" s="783"/>
      <c r="G1529" s="849"/>
      <c r="H1529" s="783"/>
      <c r="I1529" s="848"/>
      <c r="J1529" s="783"/>
      <c r="K1529" s="932"/>
      <c r="L1529" s="139"/>
      <c r="M1529" s="949"/>
      <c r="N1529" s="525"/>
      <c r="O1529" s="525"/>
      <c r="P1529" s="525"/>
      <c r="Q1529" s="525"/>
    </row>
    <row r="1530" spans="1:17">
      <c r="E1530" s="783"/>
      <c r="F1530" s="783"/>
      <c r="G1530" s="849"/>
      <c r="H1530" s="783"/>
      <c r="I1530" s="848"/>
      <c r="J1530" s="783"/>
      <c r="K1530" s="932"/>
      <c r="L1530" s="139"/>
      <c r="M1530" s="949"/>
      <c r="N1530" s="525"/>
      <c r="O1530" s="525"/>
      <c r="P1530" s="525"/>
      <c r="Q1530" s="525"/>
    </row>
    <row r="1531" spans="1:17">
      <c r="E1531" s="783"/>
      <c r="F1531" s="783"/>
      <c r="G1531" s="849"/>
      <c r="H1531" s="783"/>
      <c r="I1531" s="848"/>
      <c r="J1531" s="783"/>
      <c r="K1531" s="932"/>
      <c r="L1531" s="139"/>
      <c r="M1531" s="949"/>
      <c r="N1531" s="525"/>
      <c r="O1531" s="525"/>
      <c r="P1531" s="525"/>
      <c r="Q1531" s="525"/>
    </row>
    <row r="1532" spans="1:17">
      <c r="E1532" s="783"/>
      <c r="F1532" s="783"/>
      <c r="G1532" s="849"/>
      <c r="H1532" s="783"/>
      <c r="I1532" s="848"/>
      <c r="J1532" s="783"/>
      <c r="K1532" s="932"/>
      <c r="L1532" s="139"/>
      <c r="M1532" s="949"/>
      <c r="N1532" s="525"/>
      <c r="O1532" s="525"/>
      <c r="P1532" s="525"/>
      <c r="Q1532" s="525"/>
    </row>
    <row r="1533" spans="1:17">
      <c r="E1533" s="783"/>
      <c r="F1533" s="783"/>
      <c r="G1533" s="849"/>
      <c r="H1533" s="783"/>
      <c r="I1533" s="848"/>
      <c r="J1533" s="783"/>
      <c r="K1533" s="932"/>
      <c r="L1533" s="139"/>
      <c r="M1533" s="949"/>
      <c r="N1533" s="525"/>
      <c r="O1533" s="525"/>
      <c r="P1533" s="525"/>
      <c r="Q1533" s="525"/>
    </row>
    <row r="1534" spans="1:17">
      <c r="E1534" s="783"/>
      <c r="F1534" s="783"/>
      <c r="G1534" s="849"/>
      <c r="H1534" s="783"/>
      <c r="I1534" s="848"/>
      <c r="J1534" s="783"/>
      <c r="K1534" s="932"/>
      <c r="L1534" s="139"/>
      <c r="M1534" s="949"/>
      <c r="N1534" s="525"/>
      <c r="O1534" s="525"/>
      <c r="P1534" s="525"/>
      <c r="Q1534" s="525"/>
    </row>
    <row r="1535" spans="1:17">
      <c r="E1535" s="783"/>
      <c r="F1535" s="783"/>
      <c r="G1535" s="849"/>
      <c r="H1535" s="783"/>
      <c r="I1535" s="848"/>
      <c r="J1535" s="783"/>
      <c r="K1535" s="932"/>
      <c r="L1535" s="139"/>
      <c r="M1535" s="949"/>
      <c r="N1535" s="525"/>
      <c r="O1535" s="525"/>
      <c r="P1535" s="525"/>
      <c r="Q1535" s="525"/>
    </row>
    <row r="1536" spans="1:17">
      <c r="E1536" s="783"/>
      <c r="F1536" s="783"/>
      <c r="G1536" s="849"/>
      <c r="H1536" s="783"/>
      <c r="I1536" s="848"/>
      <c r="J1536" s="783"/>
      <c r="K1536" s="932"/>
      <c r="L1536" s="139"/>
      <c r="M1536" s="949"/>
      <c r="N1536" s="525"/>
      <c r="O1536" s="525"/>
      <c r="P1536" s="525"/>
      <c r="Q1536" s="525"/>
    </row>
    <row r="1537" spans="5:17">
      <c r="E1537" s="783"/>
      <c r="F1537" s="783"/>
      <c r="G1537" s="849"/>
      <c r="H1537" s="783"/>
      <c r="I1537" s="848"/>
      <c r="J1537" s="783"/>
      <c r="K1537" s="932"/>
      <c r="L1537" s="139"/>
      <c r="M1537" s="949"/>
      <c r="N1537" s="525"/>
      <c r="O1537" s="525"/>
      <c r="P1537" s="525"/>
      <c r="Q1537" s="525"/>
    </row>
    <row r="1538" spans="5:17">
      <c r="E1538" s="783"/>
      <c r="F1538" s="783"/>
      <c r="G1538" s="849"/>
      <c r="H1538" s="783"/>
      <c r="I1538" s="848"/>
      <c r="J1538" s="783"/>
      <c r="K1538" s="932"/>
      <c r="L1538" s="139"/>
      <c r="M1538" s="949"/>
      <c r="N1538" s="525"/>
      <c r="O1538" s="525"/>
      <c r="P1538" s="525"/>
      <c r="Q1538" s="525"/>
    </row>
    <row r="1539" spans="5:17">
      <c r="E1539" s="783"/>
      <c r="F1539" s="783"/>
      <c r="G1539" s="849"/>
      <c r="H1539" s="783"/>
      <c r="I1539" s="848"/>
      <c r="J1539" s="783"/>
      <c r="K1539" s="932"/>
      <c r="L1539" s="139"/>
      <c r="M1539" s="949"/>
      <c r="N1539" s="525"/>
      <c r="O1539" s="525"/>
      <c r="P1539" s="525"/>
      <c r="Q1539" s="525"/>
    </row>
    <row r="1540" spans="5:17">
      <c r="E1540" s="783"/>
      <c r="F1540" s="783"/>
      <c r="G1540" s="849"/>
      <c r="H1540" s="783"/>
      <c r="I1540" s="848"/>
      <c r="J1540" s="783"/>
      <c r="K1540" s="932"/>
      <c r="L1540" s="139"/>
      <c r="M1540" s="949"/>
      <c r="N1540" s="525"/>
      <c r="O1540" s="525"/>
      <c r="P1540" s="525"/>
      <c r="Q1540" s="525"/>
    </row>
    <row r="1541" spans="5:17">
      <c r="E1541" s="783"/>
      <c r="F1541" s="783"/>
      <c r="G1541" s="849"/>
      <c r="H1541" s="783"/>
      <c r="I1541" s="848"/>
      <c r="J1541" s="783"/>
      <c r="K1541" s="932"/>
      <c r="L1541" s="139"/>
      <c r="M1541" s="949"/>
      <c r="N1541" s="525"/>
      <c r="O1541" s="525"/>
      <c r="P1541" s="525"/>
      <c r="Q1541" s="525"/>
    </row>
    <row r="1542" spans="5:17">
      <c r="E1542" s="783"/>
      <c r="F1542" s="783"/>
      <c r="G1542" s="849"/>
      <c r="H1542" s="783"/>
      <c r="I1542" s="848"/>
      <c r="J1542" s="783"/>
      <c r="K1542" s="932"/>
      <c r="L1542" s="139"/>
      <c r="M1542" s="949"/>
      <c r="N1542" s="525"/>
      <c r="O1542" s="525"/>
      <c r="P1542" s="525"/>
      <c r="Q1542" s="525"/>
    </row>
    <row r="1543" spans="5:17">
      <c r="E1543" s="783"/>
      <c r="F1543" s="783"/>
      <c r="G1543" s="849"/>
      <c r="H1543" s="783"/>
      <c r="I1543" s="848"/>
      <c r="J1543" s="783"/>
      <c r="K1543" s="932"/>
      <c r="L1543" s="139"/>
      <c r="M1543" s="949"/>
      <c r="N1543" s="525"/>
      <c r="O1543" s="525"/>
      <c r="P1543" s="525"/>
      <c r="Q1543" s="525"/>
    </row>
    <row r="1544" spans="5:17">
      <c r="E1544" s="783"/>
      <c r="F1544" s="783"/>
      <c r="G1544" s="849"/>
      <c r="H1544" s="783"/>
      <c r="I1544" s="848"/>
      <c r="J1544" s="783"/>
      <c r="K1544" s="932"/>
      <c r="L1544" s="139"/>
      <c r="M1544" s="949"/>
      <c r="N1544" s="525"/>
      <c r="O1544" s="525"/>
      <c r="P1544" s="525"/>
      <c r="Q1544" s="525"/>
    </row>
    <row r="1545" spans="5:17">
      <c r="E1545" s="783"/>
      <c r="F1545" s="783"/>
      <c r="G1545" s="849"/>
      <c r="H1545" s="783"/>
      <c r="I1545" s="848"/>
      <c r="J1545" s="783"/>
      <c r="K1545" s="932"/>
      <c r="L1545" s="139"/>
      <c r="M1545" s="949"/>
      <c r="N1545" s="525"/>
      <c r="O1545" s="525"/>
      <c r="P1545" s="525"/>
      <c r="Q1545" s="525"/>
    </row>
    <row r="1546" spans="5:17">
      <c r="E1546" s="783"/>
      <c r="F1546" s="783"/>
      <c r="G1546" s="849"/>
      <c r="H1546" s="783"/>
      <c r="I1546" s="848"/>
      <c r="J1546" s="783"/>
      <c r="K1546" s="932"/>
      <c r="L1546" s="139"/>
      <c r="M1546" s="949"/>
      <c r="N1546" s="525"/>
      <c r="O1546" s="525"/>
      <c r="P1546" s="525"/>
      <c r="Q1546" s="525"/>
    </row>
    <row r="1547" spans="5:17">
      <c r="E1547" s="783"/>
      <c r="F1547" s="783"/>
      <c r="G1547" s="849"/>
      <c r="H1547" s="783"/>
      <c r="I1547" s="848"/>
      <c r="J1547" s="783"/>
      <c r="K1547" s="932"/>
    </row>
    <row r="1548" spans="5:17">
      <c r="E1548" s="783"/>
      <c r="F1548" s="783"/>
      <c r="G1548" s="849"/>
      <c r="H1548" s="783"/>
      <c r="I1548" s="848"/>
      <c r="J1548" s="783"/>
      <c r="K1548" s="932"/>
    </row>
    <row r="1549" spans="5:17">
      <c r="E1549" s="783"/>
      <c r="F1549" s="783"/>
      <c r="G1549" s="849"/>
      <c r="H1549" s="783"/>
      <c r="I1549" s="848"/>
      <c r="J1549" s="783"/>
      <c r="K1549" s="932"/>
    </row>
    <row r="1550" spans="5:17">
      <c r="E1550" s="783"/>
      <c r="F1550" s="783"/>
      <c r="G1550" s="849"/>
      <c r="H1550" s="783"/>
      <c r="I1550" s="848"/>
      <c r="J1550" s="783"/>
      <c r="K1550" s="932"/>
    </row>
    <row r="1551" spans="5:17">
      <c r="E1551" s="783"/>
      <c r="F1551" s="783"/>
      <c r="G1551" s="849"/>
      <c r="H1551" s="783"/>
      <c r="I1551" s="848"/>
      <c r="J1551" s="783"/>
      <c r="K1551" s="932"/>
    </row>
  </sheetData>
  <sheetProtection algorithmName="SHA-512" hashValue="oSWNJoXTpkysvJyQ+KNgfMtDpTy2BJ3DucGDWk78v1PHOUZ/Pk6jJEisfNmpBI/XaIj7XFD6WmJIlNXxJAv6Fg==" saltValue="Q42eOmgz0hbc3Jc5p47IRA==" spinCount="100000" sheet="1" selectLockedCells="1"/>
  <mergeCells count="377">
    <mergeCell ref="L21:M21"/>
    <mergeCell ref="A55:D55"/>
    <mergeCell ref="A133:D133"/>
    <mergeCell ref="H182:I189"/>
    <mergeCell ref="H194:I197"/>
    <mergeCell ref="A213:D213"/>
    <mergeCell ref="H217:I225"/>
    <mergeCell ref="A12:K14"/>
    <mergeCell ref="A16:K17"/>
    <mergeCell ref="H21:I21"/>
    <mergeCell ref="J21:K21"/>
    <mergeCell ref="H135:K135"/>
    <mergeCell ref="L135:M135"/>
    <mergeCell ref="I177:K177"/>
    <mergeCell ref="L177:M177"/>
    <mergeCell ref="H269:I277"/>
    <mergeCell ref="H281:I284"/>
    <mergeCell ref="H288:I290"/>
    <mergeCell ref="H299:I299"/>
    <mergeCell ref="H303:I304"/>
    <mergeCell ref="A314:D314"/>
    <mergeCell ref="H314:I314"/>
    <mergeCell ref="H229:I232"/>
    <mergeCell ref="H236:I238"/>
    <mergeCell ref="H248:I248"/>
    <mergeCell ref="A257:D257"/>
    <mergeCell ref="H257:I257"/>
    <mergeCell ref="A258:D258"/>
    <mergeCell ref="H392:I395"/>
    <mergeCell ref="H399:I401"/>
    <mergeCell ref="H410:I410"/>
    <mergeCell ref="A420:D420"/>
    <mergeCell ref="H420:I420"/>
    <mergeCell ref="A421:D421"/>
    <mergeCell ref="A315:D315"/>
    <mergeCell ref="H325:I327"/>
    <mergeCell ref="H332:I342"/>
    <mergeCell ref="H347:I350"/>
    <mergeCell ref="A366:D366"/>
    <mergeCell ref="H377:I387"/>
    <mergeCell ref="A489:D489"/>
    <mergeCell ref="H506:I516"/>
    <mergeCell ref="H521:I524"/>
    <mergeCell ref="H528:I530"/>
    <mergeCell ref="H539:I541"/>
    <mergeCell ref="A553:D553"/>
    <mergeCell ref="H553:I553"/>
    <mergeCell ref="H431:I433"/>
    <mergeCell ref="H438:I448"/>
    <mergeCell ref="H453:I456"/>
    <mergeCell ref="H460:I462"/>
    <mergeCell ref="H473:I478"/>
    <mergeCell ref="A488:D488"/>
    <mergeCell ref="H488:I488"/>
    <mergeCell ref="A598:D598"/>
    <mergeCell ref="A602:D602"/>
    <mergeCell ref="A637:D637"/>
    <mergeCell ref="E638:K638"/>
    <mergeCell ref="E639:K639"/>
    <mergeCell ref="E640:K640"/>
    <mergeCell ref="A580:D580"/>
    <mergeCell ref="H580:I580"/>
    <mergeCell ref="H583:I588"/>
    <mergeCell ref="A589:D589"/>
    <mergeCell ref="A596:D596"/>
    <mergeCell ref="A597:D597"/>
    <mergeCell ref="E717:K717"/>
    <mergeCell ref="E718:K718"/>
    <mergeCell ref="E719:K719"/>
    <mergeCell ref="A721:K721"/>
    <mergeCell ref="A727:D727"/>
    <mergeCell ref="H727:I727"/>
    <mergeCell ref="E641:K641"/>
    <mergeCell ref="A674:D674"/>
    <mergeCell ref="A691:D691"/>
    <mergeCell ref="E695:K695"/>
    <mergeCell ref="E696:K696"/>
    <mergeCell ref="E697:K697"/>
    <mergeCell ref="H739:I739"/>
    <mergeCell ref="A740:D740"/>
    <mergeCell ref="H740:I740"/>
    <mergeCell ref="A745:D745"/>
    <mergeCell ref="H745:I745"/>
    <mergeCell ref="H746:I746"/>
    <mergeCell ref="H728:I728"/>
    <mergeCell ref="A729:D729"/>
    <mergeCell ref="H729:I729"/>
    <mergeCell ref="A730:D730"/>
    <mergeCell ref="H730:I730"/>
    <mergeCell ref="H738:I738"/>
    <mergeCell ref="H760:I760"/>
    <mergeCell ref="H761:I761"/>
    <mergeCell ref="H764:I764"/>
    <mergeCell ref="H765:I765"/>
    <mergeCell ref="H766:I766"/>
    <mergeCell ref="H769:I769"/>
    <mergeCell ref="H747:I747"/>
    <mergeCell ref="H748:I748"/>
    <mergeCell ref="H752:I752"/>
    <mergeCell ref="H753:I753"/>
    <mergeCell ref="H756:I756"/>
    <mergeCell ref="H757:I757"/>
    <mergeCell ref="H779:I779"/>
    <mergeCell ref="H780:I780"/>
    <mergeCell ref="H781:I781"/>
    <mergeCell ref="H782:I782"/>
    <mergeCell ref="A788:D788"/>
    <mergeCell ref="H788:I788"/>
    <mergeCell ref="H770:I770"/>
    <mergeCell ref="H773:I773"/>
    <mergeCell ref="A774:D774"/>
    <mergeCell ref="H774:I774"/>
    <mergeCell ref="H777:I777"/>
    <mergeCell ref="H778:I778"/>
    <mergeCell ref="H802:I802"/>
    <mergeCell ref="A803:D803"/>
    <mergeCell ref="H803:I803"/>
    <mergeCell ref="H806:I806"/>
    <mergeCell ref="H807:I807"/>
    <mergeCell ref="H808:I808"/>
    <mergeCell ref="H789:I789"/>
    <mergeCell ref="H793:I793"/>
    <mergeCell ref="H794:I794"/>
    <mergeCell ref="H797:I797"/>
    <mergeCell ref="H798:I798"/>
    <mergeCell ref="H801:I801"/>
    <mergeCell ref="A868:D868"/>
    <mergeCell ref="H875:I875"/>
    <mergeCell ref="H876:I876"/>
    <mergeCell ref="H877:I877"/>
    <mergeCell ref="H878:I878"/>
    <mergeCell ref="H879:I879"/>
    <mergeCell ref="H809:I809"/>
    <mergeCell ref="H810:I810"/>
    <mergeCell ref="H811:I811"/>
    <mergeCell ref="H812:I812"/>
    <mergeCell ref="H813:I813"/>
    <mergeCell ref="A847:D847"/>
    <mergeCell ref="H888:I888"/>
    <mergeCell ref="H889:I889"/>
    <mergeCell ref="H890:I890"/>
    <mergeCell ref="A923:D923"/>
    <mergeCell ref="H923:I923"/>
    <mergeCell ref="A924:D924"/>
    <mergeCell ref="H924:I924"/>
    <mergeCell ref="H880:I880"/>
    <mergeCell ref="H881:I881"/>
    <mergeCell ref="H884:I884"/>
    <mergeCell ref="H885:I885"/>
    <mergeCell ref="H886:I886"/>
    <mergeCell ref="H887:I887"/>
    <mergeCell ref="F919:K919"/>
    <mergeCell ref="A937:D937"/>
    <mergeCell ref="A941:D941"/>
    <mergeCell ref="H941:I941"/>
    <mergeCell ref="J941:J942"/>
    <mergeCell ref="A942:D942"/>
    <mergeCell ref="H942:I942"/>
    <mergeCell ref="A925:D925"/>
    <mergeCell ref="A930:D930"/>
    <mergeCell ref="H930:I930"/>
    <mergeCell ref="A931:D931"/>
    <mergeCell ref="A936:D936"/>
    <mergeCell ref="H936:I936"/>
    <mergeCell ref="A977:D977"/>
    <mergeCell ref="H977:I977"/>
    <mergeCell ref="H956:I956"/>
    <mergeCell ref="H957:I957"/>
    <mergeCell ref="H960:I960"/>
    <mergeCell ref="H965:I965"/>
    <mergeCell ref="H966:I966"/>
    <mergeCell ref="H967:I967"/>
    <mergeCell ref="H943:I943"/>
    <mergeCell ref="H948:I948"/>
    <mergeCell ref="H949:I949"/>
    <mergeCell ref="H950:I950"/>
    <mergeCell ref="H953:I953"/>
    <mergeCell ref="H954:I954"/>
    <mergeCell ref="H978:I978"/>
    <mergeCell ref="H982:I982"/>
    <mergeCell ref="H983:I983"/>
    <mergeCell ref="H989:I989"/>
    <mergeCell ref="H990:I990"/>
    <mergeCell ref="H993:I993"/>
    <mergeCell ref="H968:I968"/>
    <mergeCell ref="H969:I969"/>
    <mergeCell ref="H970:I970"/>
    <mergeCell ref="H971:I971"/>
    <mergeCell ref="H1009:I1009"/>
    <mergeCell ref="H1010:I1010"/>
    <mergeCell ref="H1011:I1011"/>
    <mergeCell ref="H1012:I1012"/>
    <mergeCell ref="H1013:I1013"/>
    <mergeCell ref="H1014:I1014"/>
    <mergeCell ref="A999:K999"/>
    <mergeCell ref="H1004:I1004"/>
    <mergeCell ref="H1005:I1005"/>
    <mergeCell ref="H1006:I1006"/>
    <mergeCell ref="H1007:I1007"/>
    <mergeCell ref="H1008:I1008"/>
    <mergeCell ref="H1021:I1021"/>
    <mergeCell ref="H1022:I1022"/>
    <mergeCell ref="H1023:I1023"/>
    <mergeCell ref="H1024:I1024"/>
    <mergeCell ref="H1025:I1025"/>
    <mergeCell ref="H1026:I1026"/>
    <mergeCell ref="H1015:I1015"/>
    <mergeCell ref="H1016:I1016"/>
    <mergeCell ref="H1017:I1017"/>
    <mergeCell ref="H1018:I1018"/>
    <mergeCell ref="H1019:I1019"/>
    <mergeCell ref="H1020:I1020"/>
    <mergeCell ref="H1068:I1068"/>
    <mergeCell ref="H1069:I1069"/>
    <mergeCell ref="H1070:I1070"/>
    <mergeCell ref="H1071:I1071"/>
    <mergeCell ref="H1074:I1074"/>
    <mergeCell ref="H1075:I1075"/>
    <mergeCell ref="H1027:I1027"/>
    <mergeCell ref="H1028:I1028"/>
    <mergeCell ref="E1036:K1036"/>
    <mergeCell ref="E1037:K1037"/>
    <mergeCell ref="H1040:I1040"/>
    <mergeCell ref="H1041:I1041"/>
    <mergeCell ref="H1113:I1113"/>
    <mergeCell ref="H1086:I1086"/>
    <mergeCell ref="H1092:I1092"/>
    <mergeCell ref="H1093:I1093"/>
    <mergeCell ref="H1094:I1094"/>
    <mergeCell ref="H1097:I1097"/>
    <mergeCell ref="H1102:I1102"/>
    <mergeCell ref="H1076:I1076"/>
    <mergeCell ref="H1077:I1077"/>
    <mergeCell ref="H1080:I1080"/>
    <mergeCell ref="H1081:I1081"/>
    <mergeCell ref="H1082:I1082"/>
    <mergeCell ref="H1085:I1085"/>
    <mergeCell ref="A1156:D1156"/>
    <mergeCell ref="A1127:D1127"/>
    <mergeCell ref="E1151:E1152"/>
    <mergeCell ref="F1151:F1152"/>
    <mergeCell ref="G1151:G1152"/>
    <mergeCell ref="H1151:H1152"/>
    <mergeCell ref="I1151:I1152"/>
    <mergeCell ref="H1114:I1114"/>
    <mergeCell ref="H1117:I1117"/>
    <mergeCell ref="A1123:D1123"/>
    <mergeCell ref="A1124:D1124"/>
    <mergeCell ref="A1125:D1125"/>
    <mergeCell ref="A1126:D1126"/>
    <mergeCell ref="E1239:K1239"/>
    <mergeCell ref="E1240:K1240"/>
    <mergeCell ref="E1241:K1241"/>
    <mergeCell ref="A1244:D1244"/>
    <mergeCell ref="A1247:D1247"/>
    <mergeCell ref="A1282:D1282"/>
    <mergeCell ref="A1172:D1172"/>
    <mergeCell ref="H1172:I1172"/>
    <mergeCell ref="A1179:D1179"/>
    <mergeCell ref="A1227:D1227"/>
    <mergeCell ref="A1232:D1232"/>
    <mergeCell ref="E1238:K1238"/>
    <mergeCell ref="H1302:I1302"/>
    <mergeCell ref="H1305:I1305"/>
    <mergeCell ref="H1306:I1306"/>
    <mergeCell ref="A1307:D1307"/>
    <mergeCell ref="H1307:I1307"/>
    <mergeCell ref="H1310:I1310"/>
    <mergeCell ref="A1293:D1293"/>
    <mergeCell ref="H1293:I1293"/>
    <mergeCell ref="H1294:I1294"/>
    <mergeCell ref="H1297:I1297"/>
    <mergeCell ref="H1298:I1298"/>
    <mergeCell ref="H1301:I1301"/>
    <mergeCell ref="H1317:I1317"/>
    <mergeCell ref="A1350:D1350"/>
    <mergeCell ref="A1371:D1371"/>
    <mergeCell ref="H1380:I1380"/>
    <mergeCell ref="H1381:I1381"/>
    <mergeCell ref="H1382:I1382"/>
    <mergeCell ref="H1311:I1311"/>
    <mergeCell ref="H1312:I1312"/>
    <mergeCell ref="H1313:I1313"/>
    <mergeCell ref="H1314:I1314"/>
    <mergeCell ref="H1315:I1315"/>
    <mergeCell ref="H1316:I1316"/>
    <mergeCell ref="H1415:I1415"/>
    <mergeCell ref="A1416:D1416"/>
    <mergeCell ref="H1416:I1416"/>
    <mergeCell ref="A1417:D1417"/>
    <mergeCell ref="H1417:I1417"/>
    <mergeCell ref="H1424:I1424"/>
    <mergeCell ref="H1383:I1383"/>
    <mergeCell ref="H1384:I1384"/>
    <mergeCell ref="H1385:I1385"/>
    <mergeCell ref="H1386:I1386"/>
    <mergeCell ref="A1414:D1414"/>
    <mergeCell ref="H1414:I1414"/>
    <mergeCell ref="H1432:I1432"/>
    <mergeCell ref="A1436:D1436"/>
    <mergeCell ref="H1439:I1439"/>
    <mergeCell ref="A1440:D1440"/>
    <mergeCell ref="H1440:I1440"/>
    <mergeCell ref="H1441:I1441"/>
    <mergeCell ref="H1425:I1425"/>
    <mergeCell ref="A1426:D1426"/>
    <mergeCell ref="H1426:I1426"/>
    <mergeCell ref="H1429:I1429"/>
    <mergeCell ref="H1430:I1430"/>
    <mergeCell ref="H1431:I1431"/>
    <mergeCell ref="H1457:I1457"/>
    <mergeCell ref="H1458:I1458"/>
    <mergeCell ref="H1459:I1459"/>
    <mergeCell ref="H1442:I1442"/>
    <mergeCell ref="H1443:I1443"/>
    <mergeCell ref="H1444:I1444"/>
    <mergeCell ref="H1451:I1451"/>
    <mergeCell ref="H1452:I1452"/>
    <mergeCell ref="H1453:I1453"/>
    <mergeCell ref="H1489:I1489"/>
    <mergeCell ref="H1492:I1492"/>
    <mergeCell ref="A1496:D1496"/>
    <mergeCell ref="A1499:K1499"/>
    <mergeCell ref="H1472:I1472"/>
    <mergeCell ref="H1473:I1473"/>
    <mergeCell ref="H1474:I1474"/>
    <mergeCell ref="H1475:I1475"/>
    <mergeCell ref="E1484:K1484"/>
    <mergeCell ref="E1485:K1485"/>
    <mergeCell ref="G567:K567"/>
    <mergeCell ref="L567:M567"/>
    <mergeCell ref="I575:K575"/>
    <mergeCell ref="L575:M575"/>
    <mergeCell ref="L606:M606"/>
    <mergeCell ref="J606:K606"/>
    <mergeCell ref="J722:K722"/>
    <mergeCell ref="L722:M722"/>
    <mergeCell ref="H1488:I1488"/>
    <mergeCell ref="H1466:I1466"/>
    <mergeCell ref="H1467:I1467"/>
    <mergeCell ref="H1468:I1468"/>
    <mergeCell ref="H1469:I1469"/>
    <mergeCell ref="H1470:I1470"/>
    <mergeCell ref="H1471:I1471"/>
    <mergeCell ref="H1460:I1460"/>
    <mergeCell ref="H1461:I1461"/>
    <mergeCell ref="H1462:I1462"/>
    <mergeCell ref="H1463:I1463"/>
    <mergeCell ref="H1464:I1464"/>
    <mergeCell ref="H1465:I1465"/>
    <mergeCell ref="H1454:I1454"/>
    <mergeCell ref="H1455:I1455"/>
    <mergeCell ref="H1456:I1456"/>
    <mergeCell ref="H1168:K1168"/>
    <mergeCell ref="L1168:M1168"/>
    <mergeCell ref="J1176:K1176"/>
    <mergeCell ref="L1176:M1176"/>
    <mergeCell ref="G1184:K1184"/>
    <mergeCell ref="L1184:M1184"/>
    <mergeCell ref="G1201:K1201"/>
    <mergeCell ref="L1201:M1201"/>
    <mergeCell ref="L919:M919"/>
    <mergeCell ref="I1000:K1000"/>
    <mergeCell ref="L1000:M1000"/>
    <mergeCell ref="H1043:K1043"/>
    <mergeCell ref="L1043:M1043"/>
    <mergeCell ref="L1119:M1119"/>
    <mergeCell ref="J1119:K1119"/>
    <mergeCell ref="J1151:J1152"/>
    <mergeCell ref="K1151:K1152"/>
    <mergeCell ref="L1151:L1152"/>
    <mergeCell ref="M1151:M1152"/>
    <mergeCell ref="H1103:I1103"/>
    <mergeCell ref="H1104:I1104"/>
    <mergeCell ref="H1107:I1107"/>
    <mergeCell ref="H1111:I1111"/>
    <mergeCell ref="H1112:I1112"/>
  </mergeCells>
  <pageMargins left="0.7" right="0.7" top="0.75" bottom="0.75" header="0.3" footer="0.3"/>
  <pageSetup paperSize="9" scale="56" fitToHeight="0" orientation="portrait" r:id="rId1"/>
  <rowBreaks count="20" manualBreakCount="20">
    <brk id="72" max="12" man="1"/>
    <brk id="136" max="12" man="1"/>
    <brk id="214" max="12" man="1"/>
    <brk id="292" max="12" man="1"/>
    <brk id="373" max="12" man="1"/>
    <brk id="464" max="12" man="1"/>
    <brk id="543" max="16383" man="1"/>
    <brk id="606" max="12" man="1"/>
    <brk id="676" max="12" man="1"/>
    <brk id="758" max="12" man="1"/>
    <brk id="834" max="12" man="1"/>
    <brk id="918" max="12" man="1"/>
    <brk id="973" max="12" man="1"/>
    <brk id="1043" max="12" man="1"/>
    <brk id="1119" max="12" man="1"/>
    <brk id="1203" max="12" man="1"/>
    <brk id="1250" max="16383" man="1"/>
    <brk id="1314" max="16383" man="1"/>
    <brk id="1382" max="16383" man="1"/>
    <brk id="144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156"/>
  <sheetViews>
    <sheetView view="pageBreakPreview" zoomScale="80" zoomScaleNormal="100" zoomScaleSheetLayoutView="80" zoomScalePageLayoutView="55" workbookViewId="0">
      <selection activeCell="L942" sqref="L942"/>
    </sheetView>
  </sheetViews>
  <sheetFormatPr defaultColWidth="9.109375" defaultRowHeight="14.4"/>
  <cols>
    <col min="1" max="3" width="9.109375" style="10"/>
    <col min="4" max="4" width="18.5546875" style="10" customWidth="1"/>
    <col min="5" max="5" width="22.5546875" style="10" customWidth="1"/>
    <col min="6" max="6" width="13.109375" style="10" customWidth="1"/>
    <col min="7" max="7" width="9.109375" style="575"/>
    <col min="8" max="8" width="10.33203125" style="10" customWidth="1"/>
    <col min="9" max="9" width="9.109375" style="576"/>
    <col min="10" max="10" width="9.109375" style="10" customWidth="1"/>
    <col min="11" max="11" width="9.109375" style="673"/>
    <col min="12" max="12" width="9.109375" style="572" customWidth="1"/>
    <col min="13" max="13" width="10.109375" style="573" customWidth="1"/>
    <col min="14" max="16384" width="9.109375" style="95"/>
  </cols>
  <sheetData>
    <row r="1" spans="1:26">
      <c r="A1" s="13" t="s">
        <v>0</v>
      </c>
      <c r="B1" s="15" t="s">
        <v>858</v>
      </c>
      <c r="D1" s="16"/>
      <c r="E1" s="158"/>
      <c r="F1" s="159"/>
      <c r="G1" s="162"/>
      <c r="H1" s="161"/>
      <c r="I1" s="540"/>
      <c r="J1" s="161"/>
      <c r="K1" s="687"/>
      <c r="L1" s="541"/>
      <c r="M1" s="542"/>
      <c r="N1" s="10"/>
      <c r="O1" s="10"/>
      <c r="P1" s="10"/>
      <c r="Q1" s="10"/>
      <c r="R1" s="10"/>
      <c r="S1" s="10"/>
      <c r="T1" s="10"/>
      <c r="U1" s="10"/>
      <c r="V1" s="10"/>
      <c r="W1" s="10"/>
      <c r="X1" s="10"/>
      <c r="Y1" s="10"/>
      <c r="Z1" s="10"/>
    </row>
    <row r="2" spans="1:26">
      <c r="A2" s="13"/>
      <c r="B2" s="18"/>
      <c r="D2" s="19"/>
      <c r="E2" s="164"/>
      <c r="F2" s="165"/>
      <c r="G2" s="168"/>
      <c r="H2" s="167"/>
      <c r="I2" s="543"/>
      <c r="J2" s="167"/>
      <c r="K2" s="688"/>
      <c r="L2" s="541"/>
      <c r="M2" s="542"/>
      <c r="N2" s="10"/>
      <c r="O2" s="10"/>
      <c r="P2" s="10"/>
      <c r="Q2" s="10"/>
      <c r="R2" s="10"/>
      <c r="S2" s="10"/>
      <c r="T2" s="10"/>
      <c r="U2" s="10"/>
      <c r="V2" s="10"/>
      <c r="W2" s="10"/>
      <c r="X2" s="10"/>
      <c r="Y2" s="10"/>
      <c r="Z2" s="10"/>
    </row>
    <row r="3" spans="1:26">
      <c r="A3" s="13" t="s">
        <v>839</v>
      </c>
      <c r="B3" s="15" t="s">
        <v>893</v>
      </c>
      <c r="D3" s="16"/>
      <c r="E3" s="158"/>
      <c r="F3" s="159"/>
      <c r="G3" s="162"/>
      <c r="H3" s="161"/>
      <c r="I3" s="540"/>
      <c r="J3" s="161"/>
      <c r="K3" s="687"/>
      <c r="L3" s="541"/>
      <c r="M3" s="542"/>
      <c r="N3" s="10"/>
      <c r="O3" s="10"/>
      <c r="P3" s="10"/>
      <c r="Q3" s="10"/>
      <c r="R3" s="10"/>
      <c r="S3" s="10"/>
      <c r="T3" s="10"/>
      <c r="U3" s="10"/>
      <c r="V3" s="10"/>
      <c r="W3" s="10"/>
      <c r="X3" s="10"/>
      <c r="Y3" s="10"/>
      <c r="Z3" s="10"/>
    </row>
    <row r="4" spans="1:26">
      <c r="A4" s="13"/>
      <c r="B4" s="13"/>
      <c r="D4" s="21"/>
      <c r="E4" s="169"/>
      <c r="F4" s="170"/>
      <c r="G4" s="173"/>
      <c r="H4" s="172"/>
      <c r="I4" s="544"/>
      <c r="J4" s="172"/>
      <c r="K4" s="689"/>
      <c r="L4" s="541"/>
      <c r="M4" s="542"/>
      <c r="N4" s="10"/>
      <c r="O4" s="10"/>
      <c r="P4" s="10"/>
      <c r="Q4" s="10"/>
      <c r="R4" s="10"/>
      <c r="S4" s="10"/>
      <c r="T4" s="10"/>
      <c r="U4" s="10"/>
      <c r="V4" s="10"/>
      <c r="W4" s="10"/>
      <c r="X4" s="10"/>
      <c r="Y4" s="10"/>
      <c r="Z4" s="10"/>
    </row>
    <row r="5" spans="1:26">
      <c r="A5" s="13" t="s">
        <v>895</v>
      </c>
      <c r="B5" s="686" t="s">
        <v>1212</v>
      </c>
      <c r="D5" s="22"/>
      <c r="E5" s="174"/>
      <c r="F5" s="174"/>
      <c r="G5" s="162"/>
      <c r="H5" s="161"/>
      <c r="I5" s="540"/>
      <c r="J5" s="161"/>
      <c r="K5" s="687"/>
      <c r="L5" s="541"/>
      <c r="M5" s="542"/>
      <c r="N5" s="10"/>
      <c r="O5" s="10"/>
      <c r="P5" s="10"/>
      <c r="Q5" s="10"/>
      <c r="R5" s="10"/>
      <c r="S5" s="10"/>
      <c r="T5" s="10"/>
      <c r="U5" s="10"/>
      <c r="V5" s="10"/>
      <c r="W5" s="10"/>
      <c r="X5" s="10"/>
      <c r="Y5" s="10"/>
      <c r="Z5" s="10"/>
    </row>
    <row r="6" spans="1:26">
      <c r="A6" s="13"/>
      <c r="B6" s="13"/>
      <c r="C6" s="23"/>
      <c r="D6" s="21"/>
      <c r="E6" s="169"/>
      <c r="F6" s="170"/>
      <c r="G6" s="173"/>
      <c r="H6" s="172"/>
      <c r="I6" s="544"/>
      <c r="J6" s="172"/>
      <c r="K6" s="689"/>
      <c r="L6" s="541"/>
      <c r="M6" s="542"/>
      <c r="N6" s="10"/>
      <c r="O6" s="10"/>
      <c r="P6" s="10"/>
      <c r="Q6" s="10"/>
      <c r="R6" s="10"/>
      <c r="S6" s="10"/>
      <c r="T6" s="10"/>
      <c r="U6" s="10"/>
      <c r="V6" s="10"/>
      <c r="W6" s="10"/>
      <c r="X6" s="10"/>
      <c r="Y6" s="10"/>
      <c r="Z6" s="10"/>
    </row>
    <row r="7" spans="1:26">
      <c r="A7" s="13"/>
      <c r="B7" s="13"/>
      <c r="C7" s="23"/>
      <c r="D7" s="21"/>
      <c r="E7" s="169"/>
      <c r="F7" s="170"/>
      <c r="G7" s="173"/>
      <c r="H7" s="172"/>
      <c r="I7" s="544"/>
      <c r="J7" s="172"/>
      <c r="K7" s="689"/>
      <c r="L7" s="541"/>
      <c r="M7" s="542"/>
      <c r="N7" s="10"/>
      <c r="O7" s="10"/>
      <c r="P7" s="10"/>
      <c r="Q7" s="10"/>
      <c r="R7" s="10"/>
      <c r="S7" s="10"/>
      <c r="T7" s="10"/>
      <c r="U7" s="10"/>
      <c r="V7" s="10"/>
      <c r="W7" s="10"/>
      <c r="X7" s="10"/>
      <c r="Y7" s="10"/>
      <c r="Z7" s="10"/>
    </row>
    <row r="8" spans="1:26" ht="15.6">
      <c r="A8" s="24"/>
      <c r="B8" s="25" t="s">
        <v>1276</v>
      </c>
      <c r="C8" s="24"/>
      <c r="D8" s="26"/>
      <c r="E8" s="175"/>
      <c r="F8" s="176"/>
      <c r="G8" s="544"/>
      <c r="H8" s="178"/>
      <c r="I8" s="544"/>
      <c r="J8" s="178"/>
      <c r="K8" s="689"/>
      <c r="L8" s="541"/>
      <c r="M8" s="542"/>
      <c r="N8" s="10"/>
      <c r="O8" s="10"/>
      <c r="P8" s="10"/>
      <c r="Q8" s="10"/>
      <c r="R8" s="10"/>
      <c r="S8" s="10"/>
      <c r="T8" s="10"/>
      <c r="U8" s="10"/>
      <c r="V8" s="10"/>
      <c r="W8" s="10"/>
      <c r="X8" s="10"/>
      <c r="Y8" s="10"/>
      <c r="Z8" s="10"/>
    </row>
    <row r="9" spans="1:26">
      <c r="A9" s="24"/>
      <c r="B9" s="24" t="s">
        <v>859</v>
      </c>
      <c r="C9" s="24"/>
      <c r="D9" s="24"/>
      <c r="E9" s="169"/>
      <c r="F9" s="176"/>
      <c r="G9" s="544"/>
      <c r="H9" s="178"/>
      <c r="I9" s="544"/>
      <c r="J9" s="178"/>
      <c r="K9" s="689"/>
      <c r="L9" s="541"/>
      <c r="M9" s="542"/>
      <c r="N9" s="10"/>
      <c r="O9" s="10"/>
      <c r="P9" s="10"/>
      <c r="Q9" s="10"/>
      <c r="R9" s="10"/>
      <c r="S9" s="10"/>
      <c r="T9" s="10"/>
      <c r="U9" s="10"/>
      <c r="V9" s="10"/>
      <c r="W9" s="10"/>
      <c r="X9" s="10"/>
      <c r="Y9" s="10"/>
      <c r="Z9" s="10"/>
    </row>
    <row r="10" spans="1:26" ht="15.6">
      <c r="A10" s="27"/>
      <c r="B10" s="28"/>
      <c r="C10" s="28"/>
      <c r="D10" s="28"/>
      <c r="E10" s="29"/>
      <c r="F10" s="176"/>
      <c r="G10" s="544"/>
      <c r="H10" s="178"/>
      <c r="I10" s="544"/>
      <c r="J10" s="178"/>
      <c r="K10" s="689"/>
      <c r="L10" s="541"/>
      <c r="M10" s="542"/>
      <c r="N10" s="10"/>
      <c r="O10" s="10"/>
      <c r="P10" s="10"/>
      <c r="Q10" s="10"/>
      <c r="R10" s="10"/>
      <c r="S10" s="10"/>
      <c r="T10" s="10"/>
      <c r="U10" s="10"/>
      <c r="V10" s="10"/>
      <c r="W10" s="10"/>
      <c r="X10" s="10"/>
      <c r="Y10" s="10"/>
      <c r="Z10" s="10"/>
    </row>
    <row r="11" spans="1:26" ht="15" customHeight="1">
      <c r="A11" s="1182" t="s">
        <v>1275</v>
      </c>
      <c r="B11" s="1182"/>
      <c r="C11" s="1182"/>
      <c r="D11" s="1182"/>
      <c r="E11" s="1182"/>
      <c r="F11" s="1182"/>
      <c r="G11" s="1182"/>
      <c r="H11" s="1182"/>
      <c r="I11" s="1182"/>
      <c r="J11" s="1182"/>
      <c r="K11" s="1182"/>
      <c r="L11" s="541"/>
      <c r="M11" s="542"/>
      <c r="N11" s="10"/>
      <c r="O11" s="10"/>
      <c r="P11" s="10"/>
      <c r="Q11" s="10"/>
      <c r="R11" s="10"/>
      <c r="S11" s="10"/>
      <c r="T11" s="10"/>
      <c r="U11" s="10"/>
      <c r="V11" s="10"/>
      <c r="W11" s="10"/>
      <c r="X11" s="10"/>
      <c r="Y11" s="10"/>
      <c r="Z11" s="10"/>
    </row>
    <row r="12" spans="1:26">
      <c r="A12" s="1182"/>
      <c r="B12" s="1182"/>
      <c r="C12" s="1182"/>
      <c r="D12" s="1182"/>
      <c r="E12" s="1182"/>
      <c r="F12" s="1182"/>
      <c r="G12" s="1182"/>
      <c r="H12" s="1182"/>
      <c r="I12" s="1182"/>
      <c r="J12" s="1182"/>
      <c r="K12" s="1182"/>
      <c r="L12" s="541"/>
      <c r="M12" s="542"/>
      <c r="N12" s="10"/>
      <c r="O12" s="10"/>
      <c r="P12" s="10"/>
      <c r="Q12" s="10"/>
      <c r="R12" s="10"/>
      <c r="S12" s="10"/>
      <c r="T12" s="10"/>
      <c r="U12" s="10"/>
      <c r="V12" s="10"/>
      <c r="W12" s="10"/>
      <c r="X12" s="10"/>
      <c r="Y12" s="10"/>
      <c r="Z12" s="10"/>
    </row>
    <row r="13" spans="1:26">
      <c r="A13" s="1182"/>
      <c r="B13" s="1182"/>
      <c r="C13" s="1182"/>
      <c r="D13" s="1182"/>
      <c r="E13" s="1182"/>
      <c r="F13" s="1182"/>
      <c r="G13" s="1182"/>
      <c r="H13" s="1182"/>
      <c r="I13" s="1182"/>
      <c r="J13" s="1182"/>
      <c r="K13" s="1182"/>
      <c r="L13" s="541"/>
      <c r="M13" s="542"/>
      <c r="N13" s="10"/>
      <c r="O13" s="10"/>
      <c r="P13" s="10"/>
      <c r="Q13" s="10"/>
      <c r="R13" s="10"/>
      <c r="S13" s="10"/>
      <c r="T13" s="10"/>
      <c r="U13" s="10"/>
      <c r="V13" s="10"/>
      <c r="W13" s="10"/>
      <c r="X13" s="10"/>
      <c r="Y13" s="10"/>
      <c r="Z13" s="10"/>
    </row>
    <row r="14" spans="1:26">
      <c r="A14" s="30"/>
      <c r="B14" s="30"/>
      <c r="C14" s="30"/>
      <c r="D14" s="30"/>
      <c r="E14" s="30"/>
      <c r="F14" s="30"/>
      <c r="G14" s="132"/>
      <c r="H14" s="30"/>
      <c r="I14" s="132"/>
      <c r="J14" s="30"/>
      <c r="K14" s="690"/>
      <c r="L14" s="541"/>
      <c r="M14" s="542"/>
      <c r="N14" s="10"/>
      <c r="O14" s="10"/>
      <c r="P14" s="10"/>
      <c r="Q14" s="10"/>
      <c r="R14" s="10"/>
      <c r="S14" s="10"/>
      <c r="T14" s="10"/>
      <c r="U14" s="10"/>
      <c r="V14" s="10"/>
      <c r="W14" s="10"/>
      <c r="X14" s="10"/>
      <c r="Y14" s="10"/>
      <c r="Z14" s="10"/>
    </row>
    <row r="15" spans="1:26" ht="15" customHeight="1">
      <c r="A15" s="1188" t="s">
        <v>754</v>
      </c>
      <c r="B15" s="1188"/>
      <c r="C15" s="1188"/>
      <c r="D15" s="1188"/>
      <c r="E15" s="1188"/>
      <c r="F15" s="1188"/>
      <c r="G15" s="1188"/>
      <c r="H15" s="1188"/>
      <c r="I15" s="1188"/>
      <c r="J15" s="1188"/>
      <c r="K15" s="1188"/>
      <c r="L15" s="541"/>
      <c r="M15" s="542"/>
      <c r="N15" s="10"/>
      <c r="O15" s="10"/>
      <c r="P15" s="10"/>
      <c r="Q15" s="10"/>
      <c r="R15" s="10"/>
      <c r="S15" s="10"/>
      <c r="T15" s="10"/>
      <c r="U15" s="10"/>
      <c r="V15" s="10"/>
      <c r="W15" s="10"/>
      <c r="X15" s="10"/>
      <c r="Y15" s="10"/>
      <c r="Z15" s="10"/>
    </row>
    <row r="16" spans="1:26" ht="27" customHeight="1">
      <c r="A16" s="1188"/>
      <c r="B16" s="1188"/>
      <c r="C16" s="1188"/>
      <c r="D16" s="1188"/>
      <c r="E16" s="1188"/>
      <c r="F16" s="1188"/>
      <c r="G16" s="1188"/>
      <c r="H16" s="1188"/>
      <c r="I16" s="1188"/>
      <c r="J16" s="1188"/>
      <c r="K16" s="1188"/>
      <c r="L16" s="541"/>
      <c r="M16" s="542"/>
      <c r="N16" s="10"/>
      <c r="O16" s="10"/>
      <c r="P16" s="10"/>
      <c r="Q16" s="10"/>
      <c r="R16" s="10"/>
      <c r="S16" s="10"/>
      <c r="T16" s="10"/>
      <c r="U16" s="10"/>
      <c r="V16" s="10"/>
      <c r="W16" s="10"/>
      <c r="X16" s="10"/>
      <c r="Y16" s="10"/>
      <c r="Z16" s="10"/>
    </row>
    <row r="17" spans="1:26">
      <c r="A17" s="151"/>
      <c r="B17" s="151"/>
      <c r="C17" s="151"/>
      <c r="D17" s="151"/>
      <c r="E17" s="151"/>
      <c r="F17" s="151"/>
      <c r="G17" s="132"/>
      <c r="H17" s="151"/>
      <c r="I17" s="132"/>
      <c r="J17" s="151"/>
      <c r="K17" s="690"/>
      <c r="L17" s="541"/>
      <c r="M17" s="542"/>
      <c r="N17" s="10"/>
      <c r="O17" s="10"/>
      <c r="P17" s="10"/>
      <c r="Q17" s="10"/>
      <c r="R17" s="10"/>
      <c r="S17" s="10"/>
      <c r="T17" s="10"/>
      <c r="U17" s="10"/>
      <c r="V17" s="10"/>
      <c r="W17" s="10"/>
      <c r="X17" s="10"/>
      <c r="Y17" s="10"/>
      <c r="Z17" s="10"/>
    </row>
    <row r="18" spans="1:26" s="8" customFormat="1">
      <c r="A18" s="32"/>
      <c r="B18" s="32"/>
      <c r="C18" s="32"/>
      <c r="D18" s="32"/>
      <c r="E18" s="169"/>
      <c r="F18" s="545"/>
      <c r="G18" s="173"/>
      <c r="H18" s="169"/>
      <c r="I18" s="544"/>
      <c r="J18" s="169"/>
      <c r="K18" s="689"/>
      <c r="L18" s="541"/>
      <c r="M18" s="542"/>
      <c r="N18" s="11"/>
      <c r="O18" s="11"/>
      <c r="P18" s="11"/>
      <c r="Q18" s="11"/>
      <c r="R18" s="11"/>
      <c r="S18" s="11"/>
      <c r="T18" s="11"/>
      <c r="U18" s="11"/>
      <c r="V18" s="11"/>
      <c r="W18" s="11"/>
      <c r="X18" s="11"/>
      <c r="Y18" s="11"/>
      <c r="Z18" s="11"/>
    </row>
    <row r="19" spans="1:26" ht="6.75" customHeight="1">
      <c r="A19" s="31"/>
      <c r="B19" s="31"/>
      <c r="C19" s="31"/>
      <c r="D19" s="31"/>
      <c r="E19" s="29"/>
      <c r="F19" s="182"/>
      <c r="G19" s="544"/>
      <c r="H19" s="29"/>
      <c r="I19" s="544"/>
      <c r="J19" s="29"/>
      <c r="K19" s="689"/>
      <c r="L19" s="541"/>
      <c r="M19" s="542"/>
      <c r="N19" s="10"/>
      <c r="O19" s="10"/>
      <c r="P19" s="10"/>
      <c r="Q19" s="10"/>
      <c r="R19" s="10"/>
      <c r="S19" s="10"/>
      <c r="T19" s="10"/>
      <c r="U19" s="10"/>
      <c r="V19" s="10"/>
      <c r="W19" s="10"/>
      <c r="X19" s="10"/>
      <c r="Y19" s="10"/>
      <c r="Z19" s="10"/>
    </row>
    <row r="20" spans="1:26">
      <c r="A20" s="21"/>
      <c r="B20" s="12"/>
      <c r="C20" s="12"/>
      <c r="D20" s="12"/>
      <c r="E20" s="184" t="s">
        <v>1</v>
      </c>
      <c r="F20" s="185" t="s">
        <v>2</v>
      </c>
      <c r="G20" s="186"/>
      <c r="H20" s="1191" t="s">
        <v>3</v>
      </c>
      <c r="I20" s="1192"/>
      <c r="J20" s="1191" t="s">
        <v>4</v>
      </c>
      <c r="K20" s="1192"/>
      <c r="L20" s="1191" t="s">
        <v>896</v>
      </c>
      <c r="M20" s="1192"/>
      <c r="N20" s="10"/>
      <c r="O20" s="10"/>
      <c r="P20" s="10"/>
      <c r="Q20" s="10"/>
      <c r="R20" s="10"/>
      <c r="S20" s="10"/>
      <c r="T20" s="10"/>
      <c r="U20" s="10"/>
      <c r="V20" s="10"/>
      <c r="W20" s="10"/>
      <c r="X20" s="10"/>
      <c r="Y20" s="10"/>
      <c r="Z20" s="10"/>
    </row>
    <row r="21" spans="1:26">
      <c r="A21" s="24"/>
      <c r="B21" s="33"/>
      <c r="C21" s="12"/>
      <c r="D21" s="12"/>
      <c r="E21" s="184" t="s">
        <v>5</v>
      </c>
      <c r="F21" s="187" t="s">
        <v>6</v>
      </c>
      <c r="G21" s="188" t="s">
        <v>7</v>
      </c>
      <c r="H21" s="189" t="s">
        <v>846</v>
      </c>
      <c r="I21" s="187" t="s">
        <v>8</v>
      </c>
      <c r="J21" s="189" t="s">
        <v>846</v>
      </c>
      <c r="K21" s="190" t="s">
        <v>8</v>
      </c>
      <c r="L21" s="191" t="s">
        <v>897</v>
      </c>
      <c r="M21" s="192" t="s">
        <v>866</v>
      </c>
      <c r="N21" s="10"/>
      <c r="O21" s="10"/>
      <c r="P21" s="10"/>
      <c r="Q21" s="10"/>
      <c r="R21" s="10"/>
      <c r="S21" s="10"/>
      <c r="T21" s="10"/>
      <c r="U21" s="10"/>
      <c r="V21" s="10"/>
      <c r="W21" s="10"/>
      <c r="X21" s="10"/>
      <c r="Y21" s="10"/>
      <c r="Z21" s="10"/>
    </row>
    <row r="22" spans="1:26">
      <c r="A22" s="21" t="s">
        <v>9</v>
      </c>
      <c r="B22" s="33"/>
      <c r="C22" s="12"/>
      <c r="D22" s="12"/>
      <c r="E22" s="29"/>
      <c r="F22" s="247"/>
      <c r="G22" s="34"/>
      <c r="H22" s="34"/>
      <c r="I22" s="257"/>
      <c r="J22" s="34"/>
      <c r="K22" s="247"/>
      <c r="L22" s="1088"/>
      <c r="M22" s="542"/>
      <c r="N22" s="10"/>
      <c r="O22" s="10"/>
      <c r="P22" s="10"/>
      <c r="Q22" s="10"/>
      <c r="R22" s="10"/>
      <c r="S22" s="10"/>
      <c r="T22" s="10"/>
      <c r="U22" s="10"/>
      <c r="V22" s="10"/>
      <c r="W22" s="10"/>
      <c r="X22" s="10"/>
      <c r="Y22" s="10"/>
      <c r="Z22" s="10"/>
    </row>
    <row r="23" spans="1:26">
      <c r="A23" s="21"/>
      <c r="B23" s="33"/>
      <c r="C23" s="12"/>
      <c r="D23" s="12"/>
      <c r="E23" s="29"/>
      <c r="F23" s="247"/>
      <c r="G23" s="34"/>
      <c r="H23" s="34"/>
      <c r="I23" s="257"/>
      <c r="J23" s="34"/>
      <c r="K23" s="247"/>
      <c r="L23" s="1088"/>
      <c r="M23" s="542"/>
      <c r="N23" s="10"/>
      <c r="O23" s="10"/>
      <c r="P23" s="10"/>
      <c r="Q23" s="10"/>
      <c r="R23" s="10"/>
      <c r="S23" s="10"/>
      <c r="T23" s="10"/>
      <c r="U23" s="10"/>
      <c r="V23" s="10"/>
      <c r="W23" s="10"/>
      <c r="X23" s="10"/>
      <c r="Y23" s="10"/>
      <c r="Z23" s="10"/>
    </row>
    <row r="24" spans="1:26">
      <c r="A24" s="21" t="s">
        <v>10</v>
      </c>
      <c r="B24" s="13"/>
      <c r="C24" s="13"/>
      <c r="D24" s="13"/>
      <c r="E24" s="29"/>
      <c r="F24" s="35"/>
      <c r="G24" s="544"/>
      <c r="H24" s="36"/>
      <c r="I24" s="544"/>
      <c r="J24" s="36"/>
      <c r="K24" s="689"/>
      <c r="L24" s="1088"/>
      <c r="M24" s="542"/>
      <c r="N24" s="10"/>
      <c r="O24" s="10"/>
      <c r="P24" s="10"/>
      <c r="Q24" s="10"/>
      <c r="R24" s="10"/>
      <c r="S24" s="10"/>
      <c r="T24" s="10"/>
      <c r="U24" s="10"/>
      <c r="V24" s="10"/>
      <c r="W24" s="10"/>
      <c r="X24" s="10"/>
      <c r="Y24" s="10"/>
      <c r="Z24" s="10"/>
    </row>
    <row r="25" spans="1:26">
      <c r="A25" s="12" t="s">
        <v>12</v>
      </c>
      <c r="B25" s="12"/>
      <c r="C25" s="12"/>
      <c r="D25" s="12"/>
      <c r="E25" s="206" t="s">
        <v>880</v>
      </c>
      <c r="F25" s="207" t="s">
        <v>848</v>
      </c>
      <c r="G25" s="210"/>
      <c r="H25" s="209" t="s">
        <v>795</v>
      </c>
      <c r="I25" s="210"/>
      <c r="J25" s="209" t="s">
        <v>795</v>
      </c>
      <c r="K25" s="691">
        <v>18</v>
      </c>
      <c r="L25" s="1005"/>
      <c r="M25" s="547">
        <f>K25*L25</f>
        <v>0</v>
      </c>
      <c r="N25" s="10"/>
      <c r="O25" s="10"/>
      <c r="P25" s="10"/>
      <c r="Q25" s="10"/>
      <c r="R25" s="10"/>
      <c r="S25" s="10"/>
      <c r="T25" s="10"/>
      <c r="U25" s="10"/>
      <c r="V25" s="10"/>
      <c r="W25" s="10"/>
      <c r="X25" s="10"/>
      <c r="Y25" s="10"/>
      <c r="Z25" s="10"/>
    </row>
    <row r="26" spans="1:26">
      <c r="A26" s="37" t="s">
        <v>13</v>
      </c>
      <c r="B26" s="12"/>
      <c r="C26" s="12"/>
      <c r="D26" s="12"/>
      <c r="E26" s="206" t="s">
        <v>880</v>
      </c>
      <c r="F26" s="207" t="s">
        <v>271</v>
      </c>
      <c r="G26" s="210">
        <v>24</v>
      </c>
      <c r="H26" s="209">
        <v>1</v>
      </c>
      <c r="I26" s="210">
        <v>24</v>
      </c>
      <c r="J26" s="209">
        <v>0.5</v>
      </c>
      <c r="K26" s="691">
        <v>18</v>
      </c>
      <c r="L26" s="1005"/>
      <c r="M26" s="547">
        <f>K26*L26</f>
        <v>0</v>
      </c>
      <c r="N26" s="10"/>
      <c r="O26" s="10"/>
      <c r="P26" s="10"/>
      <c r="Q26" s="10"/>
      <c r="R26" s="10"/>
      <c r="S26" s="10"/>
      <c r="T26" s="10"/>
      <c r="U26" s="10"/>
      <c r="V26" s="10"/>
      <c r="W26" s="10"/>
      <c r="X26" s="10"/>
      <c r="Y26" s="10"/>
      <c r="Z26" s="10"/>
    </row>
    <row r="27" spans="1:26">
      <c r="A27" s="37"/>
      <c r="B27" s="12"/>
      <c r="C27" s="12"/>
      <c r="D27" s="12"/>
      <c r="E27" s="202" t="s">
        <v>847</v>
      </c>
      <c r="F27" s="256"/>
      <c r="G27" s="257"/>
      <c r="H27" s="249"/>
      <c r="I27" s="257"/>
      <c r="J27" s="249"/>
      <c r="K27" s="692"/>
      <c r="L27" s="1088"/>
      <c r="M27" s="542"/>
      <c r="N27" s="10"/>
      <c r="O27" s="10"/>
      <c r="P27" s="10"/>
      <c r="Q27" s="10"/>
      <c r="R27" s="10"/>
      <c r="S27" s="10"/>
      <c r="T27" s="10"/>
      <c r="U27" s="10"/>
      <c r="V27" s="10"/>
      <c r="W27" s="10"/>
      <c r="X27" s="10"/>
      <c r="Y27" s="10"/>
      <c r="Z27" s="10"/>
    </row>
    <row r="28" spans="1:26">
      <c r="A28" s="37"/>
      <c r="B28" s="12"/>
      <c r="C28" s="12"/>
      <c r="D28" s="12"/>
      <c r="E28" s="29"/>
      <c r="F28" s="256"/>
      <c r="G28" s="257"/>
      <c r="H28" s="249"/>
      <c r="I28" s="257"/>
      <c r="J28" s="249"/>
      <c r="K28" s="247"/>
      <c r="L28" s="1088"/>
      <c r="M28" s="542"/>
      <c r="N28" s="10"/>
      <c r="O28" s="10"/>
      <c r="P28" s="10"/>
      <c r="Q28" s="10"/>
      <c r="R28" s="10"/>
      <c r="S28" s="10"/>
      <c r="T28" s="10"/>
      <c r="U28" s="10"/>
      <c r="V28" s="10"/>
      <c r="W28" s="10"/>
      <c r="X28" s="10"/>
      <c r="Y28" s="10"/>
      <c r="Z28" s="10"/>
    </row>
    <row r="29" spans="1:26">
      <c r="A29" s="21" t="s">
        <v>14</v>
      </c>
      <c r="B29" s="13"/>
      <c r="C29" s="13"/>
      <c r="D29" s="13"/>
      <c r="E29" s="29"/>
      <c r="F29" s="35"/>
      <c r="G29" s="544"/>
      <c r="H29" s="39"/>
      <c r="I29" s="544"/>
      <c r="J29" s="39"/>
      <c r="K29" s="689"/>
      <c r="L29" s="1088"/>
      <c r="M29" s="542"/>
      <c r="N29" s="10"/>
      <c r="O29" s="10"/>
      <c r="P29" s="10"/>
      <c r="Q29" s="10"/>
      <c r="R29" s="10"/>
      <c r="S29" s="10"/>
      <c r="T29" s="10"/>
      <c r="U29" s="10"/>
      <c r="V29" s="10"/>
      <c r="W29" s="10"/>
      <c r="X29" s="10"/>
      <c r="Y29" s="10"/>
      <c r="Z29" s="10"/>
    </row>
    <row r="30" spans="1:26">
      <c r="A30" s="21" t="s">
        <v>15</v>
      </c>
      <c r="B30" s="13"/>
      <c r="C30" s="13"/>
      <c r="D30" s="13"/>
      <c r="E30" s="29"/>
      <c r="F30" s="35"/>
      <c r="G30" s="544"/>
      <c r="H30" s="39"/>
      <c r="I30" s="544"/>
      <c r="J30" s="39"/>
      <c r="K30" s="689"/>
      <c r="L30" s="1088"/>
      <c r="M30" s="542"/>
      <c r="N30" s="10"/>
      <c r="O30" s="10"/>
      <c r="P30" s="10"/>
      <c r="Q30" s="10"/>
      <c r="R30" s="10"/>
      <c r="S30" s="10"/>
      <c r="T30" s="10"/>
      <c r="U30" s="10"/>
      <c r="V30" s="10"/>
      <c r="W30" s="10"/>
      <c r="X30" s="10"/>
      <c r="Y30" s="10"/>
      <c r="Z30" s="10"/>
    </row>
    <row r="31" spans="1:26">
      <c r="A31" s="153" t="s">
        <v>755</v>
      </c>
      <c r="B31" s="13"/>
      <c r="C31" s="13"/>
      <c r="D31" s="13"/>
      <c r="E31" s="206" t="s">
        <v>16</v>
      </c>
      <c r="F31" s="236" t="s">
        <v>1213</v>
      </c>
      <c r="G31" s="210">
        <v>1</v>
      </c>
      <c r="H31" s="239" t="s">
        <v>17</v>
      </c>
      <c r="I31" s="210">
        <v>15</v>
      </c>
      <c r="J31" s="239" t="s">
        <v>18</v>
      </c>
      <c r="K31" s="190">
        <v>6</v>
      </c>
      <c r="L31" s="1005"/>
      <c r="M31" s="547">
        <f>K31*L31</f>
        <v>0</v>
      </c>
      <c r="N31" s="10"/>
      <c r="O31" s="10"/>
      <c r="P31" s="10"/>
      <c r="Q31" s="10"/>
      <c r="R31" s="10"/>
      <c r="S31" s="10"/>
      <c r="T31" s="10"/>
      <c r="U31" s="10"/>
      <c r="V31" s="10"/>
      <c r="W31" s="10"/>
      <c r="X31" s="10"/>
      <c r="Y31" s="10"/>
      <c r="Z31" s="10"/>
    </row>
    <row r="32" spans="1:26" ht="15">
      <c r="A32" s="40" t="s">
        <v>766</v>
      </c>
      <c r="B32" s="40"/>
      <c r="C32" s="40"/>
      <c r="D32" s="40"/>
      <c r="E32" s="240" t="s">
        <v>19</v>
      </c>
      <c r="F32" s="236" t="s">
        <v>1213</v>
      </c>
      <c r="G32" s="210">
        <v>1</v>
      </c>
      <c r="H32" s="239" t="s">
        <v>17</v>
      </c>
      <c r="I32" s="548">
        <v>15</v>
      </c>
      <c r="J32" s="239" t="s">
        <v>18</v>
      </c>
      <c r="K32" s="190">
        <v>6</v>
      </c>
      <c r="L32" s="1005"/>
      <c r="M32" s="547">
        <f>K32*L32</f>
        <v>0</v>
      </c>
      <c r="N32" s="10"/>
      <c r="O32" s="10"/>
      <c r="P32" s="10"/>
      <c r="Q32" s="10"/>
      <c r="R32" s="10"/>
      <c r="S32" s="10"/>
      <c r="T32" s="10"/>
      <c r="U32" s="10"/>
      <c r="V32" s="10"/>
      <c r="W32" s="10"/>
      <c r="X32" s="10"/>
      <c r="Y32" s="10"/>
      <c r="Z32" s="10"/>
    </row>
    <row r="33" spans="1:26" ht="15">
      <c r="A33" s="40" t="s">
        <v>767</v>
      </c>
      <c r="B33" s="40"/>
      <c r="C33" s="40"/>
      <c r="D33" s="40"/>
      <c r="E33" s="240" t="s">
        <v>19</v>
      </c>
      <c r="F33" s="236" t="s">
        <v>1213</v>
      </c>
      <c r="G33" s="210">
        <v>1</v>
      </c>
      <c r="H33" s="239" t="s">
        <v>20</v>
      </c>
      <c r="I33" s="548">
        <v>3</v>
      </c>
      <c r="J33" s="239" t="s">
        <v>21</v>
      </c>
      <c r="K33" s="190">
        <v>1</v>
      </c>
      <c r="L33" s="1005"/>
      <c r="M33" s="547">
        <f>K33*L33</f>
        <v>0</v>
      </c>
      <c r="N33" s="10"/>
      <c r="O33" s="10"/>
      <c r="P33" s="10"/>
      <c r="Q33" s="10"/>
      <c r="R33" s="10"/>
      <c r="S33" s="10"/>
      <c r="T33" s="10"/>
      <c r="U33" s="10"/>
      <c r="V33" s="10"/>
      <c r="W33" s="10"/>
      <c r="X33" s="10"/>
      <c r="Y33" s="10"/>
      <c r="Z33" s="10"/>
    </row>
    <row r="34" spans="1:26">
      <c r="A34" s="40" t="s">
        <v>22</v>
      </c>
      <c r="B34" s="40"/>
      <c r="C34" s="40"/>
      <c r="D34" s="40"/>
      <c r="E34" s="549" t="s">
        <v>654</v>
      </c>
      <c r="F34" s="236" t="s">
        <v>1213</v>
      </c>
      <c r="G34" s="210">
        <v>1</v>
      </c>
      <c r="H34" s="239" t="s">
        <v>20</v>
      </c>
      <c r="I34" s="548">
        <v>3</v>
      </c>
      <c r="J34" s="239" t="s">
        <v>21</v>
      </c>
      <c r="K34" s="190">
        <v>1</v>
      </c>
      <c r="L34" s="1005"/>
      <c r="M34" s="547">
        <f>K34*L34</f>
        <v>0</v>
      </c>
      <c r="N34" s="10"/>
      <c r="O34" s="10"/>
      <c r="P34" s="10"/>
      <c r="Q34" s="10"/>
      <c r="R34" s="10"/>
      <c r="S34" s="10"/>
      <c r="T34" s="10"/>
      <c r="U34" s="10"/>
      <c r="V34" s="10"/>
      <c r="W34" s="10"/>
      <c r="X34" s="10"/>
      <c r="Y34" s="10"/>
      <c r="Z34" s="10"/>
    </row>
    <row r="35" spans="1:26">
      <c r="A35" s="153"/>
      <c r="B35" s="13"/>
      <c r="C35" s="13"/>
      <c r="D35" s="13"/>
      <c r="E35" s="29"/>
      <c r="F35" s="247"/>
      <c r="G35" s="34"/>
      <c r="H35" s="34"/>
      <c r="I35" s="257"/>
      <c r="J35" s="34"/>
      <c r="K35" s="247"/>
      <c r="L35" s="1088"/>
      <c r="M35" s="542"/>
      <c r="N35" s="10"/>
      <c r="O35" s="10"/>
      <c r="P35" s="10"/>
      <c r="Q35" s="10"/>
      <c r="R35" s="10"/>
      <c r="S35" s="10"/>
      <c r="T35" s="10"/>
      <c r="U35" s="10"/>
      <c r="V35" s="10"/>
      <c r="W35" s="10"/>
      <c r="X35" s="10"/>
      <c r="Y35" s="10"/>
      <c r="Z35" s="10"/>
    </row>
    <row r="36" spans="1:26">
      <c r="A36" s="21" t="s">
        <v>23</v>
      </c>
      <c r="B36" s="13"/>
      <c r="C36" s="13"/>
      <c r="D36" s="13"/>
      <c r="E36" s="29"/>
      <c r="F36" s="35"/>
      <c r="G36" s="544"/>
      <c r="H36" s="39"/>
      <c r="I36" s="544"/>
      <c r="J36" s="39"/>
      <c r="K36" s="689"/>
      <c r="L36" s="1088"/>
      <c r="M36" s="542"/>
      <c r="N36" s="10"/>
      <c r="O36" s="10"/>
      <c r="P36" s="10"/>
      <c r="Q36" s="10"/>
      <c r="R36" s="10"/>
      <c r="S36" s="10"/>
      <c r="T36" s="10"/>
      <c r="U36" s="10"/>
      <c r="V36" s="10"/>
      <c r="W36" s="10"/>
      <c r="X36" s="10"/>
      <c r="Y36" s="10"/>
      <c r="Z36" s="10"/>
    </row>
    <row r="37" spans="1:26">
      <c r="A37" s="41" t="s">
        <v>24</v>
      </c>
      <c r="B37" s="40"/>
      <c r="C37" s="40"/>
      <c r="D37" s="40"/>
      <c r="E37" s="240" t="s">
        <v>25</v>
      </c>
      <c r="F37" s="236" t="s">
        <v>906</v>
      </c>
      <c r="G37" s="208">
        <v>140422</v>
      </c>
      <c r="H37" s="239">
        <v>8000</v>
      </c>
      <c r="I37" s="238">
        <f>G37/H37</f>
        <v>17.55275</v>
      </c>
      <c r="J37" s="239">
        <v>20000</v>
      </c>
      <c r="K37" s="190">
        <v>7</v>
      </c>
      <c r="L37" s="1005"/>
      <c r="M37" s="547">
        <f t="shared" ref="M37:M44" si="0">K37*L37</f>
        <v>0</v>
      </c>
      <c r="N37" s="10"/>
      <c r="O37" s="10"/>
      <c r="P37" s="10"/>
      <c r="Q37" s="10"/>
      <c r="R37" s="10"/>
      <c r="S37" s="10"/>
      <c r="T37" s="10"/>
      <c r="U37" s="10"/>
      <c r="V37" s="10"/>
      <c r="W37" s="10"/>
      <c r="X37" s="10"/>
      <c r="Y37" s="10"/>
      <c r="Z37" s="10"/>
    </row>
    <row r="38" spans="1:26">
      <c r="A38" s="40" t="s">
        <v>26</v>
      </c>
      <c r="B38" s="40"/>
      <c r="C38" s="40"/>
      <c r="D38" s="40"/>
      <c r="E38" s="240" t="s">
        <v>27</v>
      </c>
      <c r="F38" s="236" t="s">
        <v>906</v>
      </c>
      <c r="G38" s="208">
        <v>140422</v>
      </c>
      <c r="H38" s="239">
        <v>8000</v>
      </c>
      <c r="I38" s="238">
        <f t="shared" ref="I38:I44" si="1">G38/H38</f>
        <v>17.55275</v>
      </c>
      <c r="J38" s="239">
        <v>20000</v>
      </c>
      <c r="K38" s="190">
        <v>7</v>
      </c>
      <c r="L38" s="1005"/>
      <c r="M38" s="547">
        <f t="shared" si="0"/>
        <v>0</v>
      </c>
      <c r="N38" s="10"/>
      <c r="O38" s="10"/>
      <c r="P38" s="10"/>
      <c r="Q38" s="10"/>
      <c r="R38" s="10"/>
      <c r="S38" s="10"/>
      <c r="T38" s="10"/>
      <c r="U38" s="10"/>
      <c r="V38" s="10"/>
      <c r="W38" s="10"/>
      <c r="X38" s="10"/>
      <c r="Y38" s="10"/>
      <c r="Z38" s="10"/>
    </row>
    <row r="39" spans="1:26">
      <c r="A39" s="41" t="s">
        <v>28</v>
      </c>
      <c r="B39" s="40"/>
      <c r="C39" s="40"/>
      <c r="D39" s="40"/>
      <c r="E39" s="240" t="s">
        <v>29</v>
      </c>
      <c r="F39" s="236" t="s">
        <v>906</v>
      </c>
      <c r="G39" s="208">
        <v>140422</v>
      </c>
      <c r="H39" s="239">
        <v>8000</v>
      </c>
      <c r="I39" s="238">
        <f t="shared" si="1"/>
        <v>17.55275</v>
      </c>
      <c r="J39" s="239">
        <v>20000</v>
      </c>
      <c r="K39" s="190">
        <v>7</v>
      </c>
      <c r="L39" s="1005"/>
      <c r="M39" s="547">
        <f t="shared" si="0"/>
        <v>0</v>
      </c>
      <c r="N39" s="10"/>
      <c r="O39" s="10"/>
      <c r="P39" s="10"/>
      <c r="Q39" s="10"/>
      <c r="R39" s="10"/>
      <c r="S39" s="10"/>
      <c r="T39" s="10"/>
      <c r="U39" s="10"/>
      <c r="V39" s="10"/>
      <c r="W39" s="10"/>
      <c r="X39" s="10"/>
      <c r="Y39" s="10"/>
      <c r="Z39" s="10"/>
    </row>
    <row r="40" spans="1:26">
      <c r="A40" s="41" t="s">
        <v>30</v>
      </c>
      <c r="B40" s="40"/>
      <c r="C40" s="40"/>
      <c r="D40" s="40"/>
      <c r="E40" s="240" t="s">
        <v>31</v>
      </c>
      <c r="F40" s="236" t="s">
        <v>906</v>
      </c>
      <c r="G40" s="208">
        <v>140422</v>
      </c>
      <c r="H40" s="239">
        <v>8000</v>
      </c>
      <c r="I40" s="238">
        <f t="shared" si="1"/>
        <v>17.55275</v>
      </c>
      <c r="J40" s="239">
        <v>20000</v>
      </c>
      <c r="K40" s="190">
        <v>7</v>
      </c>
      <c r="L40" s="1005"/>
      <c r="M40" s="547">
        <f t="shared" si="0"/>
        <v>0</v>
      </c>
      <c r="N40" s="10"/>
      <c r="O40" s="10"/>
      <c r="P40" s="10"/>
      <c r="Q40" s="10"/>
      <c r="R40" s="10"/>
      <c r="S40" s="10"/>
      <c r="T40" s="10"/>
      <c r="U40" s="10"/>
      <c r="V40" s="10"/>
      <c r="W40" s="10"/>
      <c r="X40" s="10"/>
      <c r="Y40" s="10"/>
      <c r="Z40" s="10"/>
    </row>
    <row r="41" spans="1:26">
      <c r="A41" s="40" t="s">
        <v>32</v>
      </c>
      <c r="B41" s="40"/>
      <c r="C41" s="40"/>
      <c r="D41" s="40"/>
      <c r="E41" s="240" t="s">
        <v>33</v>
      </c>
      <c r="F41" s="236" t="s">
        <v>906</v>
      </c>
      <c r="G41" s="208">
        <v>140422</v>
      </c>
      <c r="H41" s="239">
        <v>8000</v>
      </c>
      <c r="I41" s="238">
        <f t="shared" si="1"/>
        <v>17.55275</v>
      </c>
      <c r="J41" s="239">
        <v>20000</v>
      </c>
      <c r="K41" s="190">
        <v>7</v>
      </c>
      <c r="L41" s="1005"/>
      <c r="M41" s="547">
        <f t="shared" si="0"/>
        <v>0</v>
      </c>
      <c r="N41" s="10"/>
      <c r="O41" s="10"/>
      <c r="P41" s="10"/>
      <c r="Q41" s="10"/>
      <c r="R41" s="10"/>
      <c r="S41" s="10"/>
      <c r="T41" s="10"/>
      <c r="U41" s="10"/>
      <c r="V41" s="10"/>
      <c r="W41" s="10"/>
      <c r="X41" s="10"/>
      <c r="Y41" s="10"/>
      <c r="Z41" s="10"/>
    </row>
    <row r="42" spans="1:26">
      <c r="A42" s="40" t="s">
        <v>34</v>
      </c>
      <c r="B42" s="40"/>
      <c r="C42" s="40"/>
      <c r="D42" s="40"/>
      <c r="E42" s="240" t="s">
        <v>16</v>
      </c>
      <c r="F42" s="236" t="s">
        <v>906</v>
      </c>
      <c r="G42" s="208">
        <v>140422</v>
      </c>
      <c r="H42" s="239">
        <v>200</v>
      </c>
      <c r="I42" s="238">
        <f t="shared" si="1"/>
        <v>702.11</v>
      </c>
      <c r="J42" s="239">
        <v>800</v>
      </c>
      <c r="K42" s="190">
        <v>176</v>
      </c>
      <c r="L42" s="1005"/>
      <c r="M42" s="547">
        <f t="shared" si="0"/>
        <v>0</v>
      </c>
      <c r="N42" s="10"/>
      <c r="O42" s="10"/>
      <c r="P42" s="10"/>
      <c r="Q42" s="10"/>
      <c r="R42" s="10"/>
      <c r="S42" s="10"/>
      <c r="T42" s="10"/>
      <c r="U42" s="10"/>
      <c r="V42" s="10"/>
      <c r="W42" s="10"/>
      <c r="X42" s="10"/>
      <c r="Y42" s="10"/>
      <c r="Z42" s="10"/>
    </row>
    <row r="43" spans="1:26" ht="15">
      <c r="A43" s="40" t="s">
        <v>766</v>
      </c>
      <c r="B43" s="40"/>
      <c r="C43" s="40"/>
      <c r="D43" s="40"/>
      <c r="E43" s="240" t="s">
        <v>19</v>
      </c>
      <c r="F43" s="236" t="s">
        <v>906</v>
      </c>
      <c r="G43" s="208">
        <v>140422</v>
      </c>
      <c r="H43" s="239">
        <v>400</v>
      </c>
      <c r="I43" s="238">
        <f t="shared" si="1"/>
        <v>351.05500000000001</v>
      </c>
      <c r="J43" s="239">
        <v>1500</v>
      </c>
      <c r="K43" s="190">
        <v>74</v>
      </c>
      <c r="L43" s="1005"/>
      <c r="M43" s="547">
        <f t="shared" si="0"/>
        <v>0</v>
      </c>
      <c r="N43" s="10"/>
      <c r="O43" s="10"/>
      <c r="P43" s="10"/>
      <c r="Q43" s="10"/>
      <c r="R43" s="10"/>
      <c r="S43" s="10"/>
      <c r="T43" s="10"/>
      <c r="U43" s="10"/>
      <c r="V43" s="10"/>
      <c r="W43" s="10"/>
      <c r="X43" s="10"/>
      <c r="Y43" s="10"/>
      <c r="Z43" s="10"/>
    </row>
    <row r="44" spans="1:26" ht="15">
      <c r="A44" s="40" t="s">
        <v>767</v>
      </c>
      <c r="B44" s="40"/>
      <c r="C44" s="40"/>
      <c r="D44" s="40"/>
      <c r="E44" s="240" t="s">
        <v>19</v>
      </c>
      <c r="F44" s="236" t="s">
        <v>906</v>
      </c>
      <c r="G44" s="208">
        <v>140422</v>
      </c>
      <c r="H44" s="239">
        <v>2000</v>
      </c>
      <c r="I44" s="238">
        <f t="shared" si="1"/>
        <v>70.210999999999999</v>
      </c>
      <c r="J44" s="239">
        <v>5000</v>
      </c>
      <c r="K44" s="190">
        <v>28</v>
      </c>
      <c r="L44" s="1005"/>
      <c r="M44" s="547">
        <f t="shared" si="0"/>
        <v>0</v>
      </c>
      <c r="N44" s="10"/>
      <c r="O44" s="10"/>
      <c r="P44" s="10"/>
      <c r="Q44" s="10"/>
      <c r="R44" s="10"/>
      <c r="S44" s="10"/>
      <c r="T44" s="10"/>
      <c r="U44" s="10"/>
      <c r="V44" s="10"/>
      <c r="W44" s="10"/>
      <c r="X44" s="10"/>
      <c r="Y44" s="10"/>
      <c r="Z44" s="10"/>
    </row>
    <row r="45" spans="1:26">
      <c r="A45" s="12"/>
      <c r="B45" s="12"/>
      <c r="C45" s="12"/>
      <c r="D45" s="12"/>
      <c r="E45" s="550" t="s">
        <v>758</v>
      </c>
      <c r="F45" s="42"/>
      <c r="G45" s="257"/>
      <c r="H45" s="249"/>
      <c r="I45" s="257"/>
      <c r="J45" s="249"/>
      <c r="K45" s="247"/>
      <c r="L45" s="1088"/>
      <c r="M45" s="542"/>
      <c r="N45" s="10"/>
      <c r="O45" s="10"/>
      <c r="P45" s="10"/>
      <c r="Q45" s="10"/>
      <c r="R45" s="10"/>
      <c r="S45" s="10"/>
      <c r="T45" s="10"/>
      <c r="U45" s="10"/>
      <c r="V45" s="10"/>
      <c r="W45" s="10"/>
      <c r="X45" s="10"/>
      <c r="Y45" s="10"/>
      <c r="Z45" s="10"/>
    </row>
    <row r="46" spans="1:26">
      <c r="A46" s="12"/>
      <c r="B46" s="12"/>
      <c r="C46" s="12"/>
      <c r="D46" s="12"/>
      <c r="E46" s="29"/>
      <c r="F46" s="550"/>
      <c r="G46" s="257"/>
      <c r="H46" s="249"/>
      <c r="I46" s="257"/>
      <c r="J46" s="249"/>
      <c r="K46" s="247"/>
      <c r="L46" s="1088"/>
      <c r="M46" s="542"/>
      <c r="N46" s="10"/>
      <c r="O46" s="10"/>
      <c r="P46" s="10"/>
      <c r="Q46" s="10"/>
      <c r="R46" s="10"/>
      <c r="S46" s="10"/>
      <c r="T46" s="10"/>
      <c r="U46" s="10"/>
      <c r="V46" s="10"/>
      <c r="W46" s="10"/>
      <c r="X46" s="10"/>
      <c r="Y46" s="10"/>
      <c r="Z46" s="10"/>
    </row>
    <row r="47" spans="1:26">
      <c r="A47" s="551" t="s">
        <v>1214</v>
      </c>
      <c r="B47" s="280"/>
      <c r="C47" s="280"/>
      <c r="D47" s="280"/>
      <c r="E47" s="552"/>
      <c r="F47" s="35"/>
      <c r="G47" s="544"/>
      <c r="H47" s="39"/>
      <c r="I47" s="544"/>
      <c r="J47" s="39"/>
      <c r="K47" s="689"/>
      <c r="L47" s="1088"/>
      <c r="M47" s="542"/>
      <c r="N47" s="10"/>
      <c r="O47" s="10"/>
      <c r="P47" s="10"/>
      <c r="Q47" s="10"/>
      <c r="R47" s="10"/>
      <c r="S47" s="10"/>
      <c r="T47" s="10"/>
      <c r="U47" s="10"/>
      <c r="V47" s="10"/>
      <c r="W47" s="10"/>
      <c r="X47" s="10"/>
      <c r="Y47" s="10"/>
      <c r="Z47" s="10"/>
    </row>
    <row r="48" spans="1:26">
      <c r="A48" s="41" t="s">
        <v>24</v>
      </c>
      <c r="B48" s="40"/>
      <c r="C48" s="40"/>
      <c r="D48" s="40"/>
      <c r="E48" s="240" t="s">
        <v>25</v>
      </c>
      <c r="F48" s="236" t="s">
        <v>906</v>
      </c>
      <c r="G48" s="208">
        <v>29000</v>
      </c>
      <c r="H48" s="239">
        <v>4000</v>
      </c>
      <c r="I48" s="238">
        <f>G48/H48</f>
        <v>7.25</v>
      </c>
      <c r="J48" s="239">
        <v>20000</v>
      </c>
      <c r="K48" s="693">
        <v>2</v>
      </c>
      <c r="L48" s="1005"/>
      <c r="M48" s="547">
        <f t="shared" ref="M48:M53" si="2">K48*L48</f>
        <v>0</v>
      </c>
      <c r="N48" s="10"/>
      <c r="O48" s="10"/>
      <c r="P48" s="10"/>
      <c r="Q48" s="10"/>
      <c r="R48" s="10"/>
      <c r="S48" s="10"/>
      <c r="T48" s="10"/>
      <c r="U48" s="10"/>
      <c r="V48" s="10"/>
      <c r="W48" s="10"/>
      <c r="X48" s="10"/>
      <c r="Y48" s="10"/>
      <c r="Z48" s="10"/>
    </row>
    <row r="49" spans="1:26">
      <c r="A49" s="40" t="s">
        <v>37</v>
      </c>
      <c r="B49" s="40"/>
      <c r="C49" s="40"/>
      <c r="D49" s="40"/>
      <c r="E49" s="240" t="s">
        <v>33</v>
      </c>
      <c r="F49" s="236" t="s">
        <v>906</v>
      </c>
      <c r="G49" s="208">
        <v>29000</v>
      </c>
      <c r="H49" s="239">
        <v>4000</v>
      </c>
      <c r="I49" s="238">
        <f t="shared" ref="I49:I53" si="3">G49/H49</f>
        <v>7.25</v>
      </c>
      <c r="J49" s="239">
        <v>20000</v>
      </c>
      <c r="K49" s="693">
        <v>2</v>
      </c>
      <c r="L49" s="1005"/>
      <c r="M49" s="547">
        <f t="shared" si="2"/>
        <v>0</v>
      </c>
      <c r="N49" s="10"/>
      <c r="O49" s="10"/>
      <c r="P49" s="10"/>
      <c r="Q49" s="10"/>
      <c r="R49" s="10"/>
      <c r="S49" s="10"/>
      <c r="T49" s="10"/>
      <c r="U49" s="10"/>
      <c r="V49" s="10"/>
      <c r="W49" s="10"/>
      <c r="X49" s="10"/>
      <c r="Y49" s="10"/>
      <c r="Z49" s="10"/>
    </row>
    <row r="50" spans="1:26">
      <c r="A50" s="40" t="s">
        <v>38</v>
      </c>
      <c r="B50" s="40"/>
      <c r="C50" s="40"/>
      <c r="D50" s="40"/>
      <c r="E50" s="240" t="s">
        <v>39</v>
      </c>
      <c r="F50" s="236" t="s">
        <v>906</v>
      </c>
      <c r="G50" s="208">
        <v>29000</v>
      </c>
      <c r="H50" s="239">
        <v>4000</v>
      </c>
      <c r="I50" s="238">
        <f t="shared" si="3"/>
        <v>7.25</v>
      </c>
      <c r="J50" s="239">
        <v>20000</v>
      </c>
      <c r="K50" s="693">
        <v>2</v>
      </c>
      <c r="L50" s="1005"/>
      <c r="M50" s="547">
        <f t="shared" si="2"/>
        <v>0</v>
      </c>
      <c r="N50" s="10"/>
      <c r="O50" s="10"/>
      <c r="P50" s="10"/>
      <c r="Q50" s="10"/>
      <c r="R50" s="10"/>
      <c r="S50" s="10"/>
      <c r="T50" s="10"/>
      <c r="U50" s="10"/>
      <c r="V50" s="10"/>
      <c r="W50" s="10"/>
      <c r="X50" s="10"/>
      <c r="Y50" s="10"/>
      <c r="Z50" s="10"/>
    </row>
    <row r="51" spans="1:26">
      <c r="A51" s="40" t="s">
        <v>34</v>
      </c>
      <c r="B51" s="40"/>
      <c r="C51" s="40"/>
      <c r="D51" s="40"/>
      <c r="E51" s="240" t="s">
        <v>16</v>
      </c>
      <c r="F51" s="236" t="s">
        <v>906</v>
      </c>
      <c r="G51" s="208">
        <v>29000</v>
      </c>
      <c r="H51" s="239">
        <v>400</v>
      </c>
      <c r="I51" s="238">
        <f t="shared" si="3"/>
        <v>72.5</v>
      </c>
      <c r="J51" s="239">
        <v>1500</v>
      </c>
      <c r="K51" s="693">
        <v>19</v>
      </c>
      <c r="L51" s="1005"/>
      <c r="M51" s="547">
        <f t="shared" si="2"/>
        <v>0</v>
      </c>
      <c r="N51" s="10"/>
      <c r="O51" s="10"/>
      <c r="P51" s="10"/>
      <c r="Q51" s="10"/>
      <c r="R51" s="10"/>
      <c r="S51" s="10"/>
      <c r="T51" s="10"/>
      <c r="U51" s="10"/>
      <c r="V51" s="10"/>
      <c r="W51" s="10"/>
      <c r="X51" s="10"/>
      <c r="Y51" s="10"/>
      <c r="Z51" s="10"/>
    </row>
    <row r="52" spans="1:26" ht="15">
      <c r="A52" s="40" t="s">
        <v>766</v>
      </c>
      <c r="B52" s="40"/>
      <c r="C52" s="40"/>
      <c r="D52" s="40"/>
      <c r="E52" s="240" t="s">
        <v>19</v>
      </c>
      <c r="F52" s="236" t="s">
        <v>906</v>
      </c>
      <c r="G52" s="208">
        <v>29000</v>
      </c>
      <c r="H52" s="239">
        <v>400</v>
      </c>
      <c r="I52" s="238">
        <f t="shared" si="3"/>
        <v>72.5</v>
      </c>
      <c r="J52" s="239">
        <v>1500</v>
      </c>
      <c r="K52" s="693">
        <v>19</v>
      </c>
      <c r="L52" s="1005"/>
      <c r="M52" s="547">
        <f t="shared" si="2"/>
        <v>0</v>
      </c>
      <c r="N52" s="10"/>
      <c r="O52" s="10"/>
      <c r="P52" s="10"/>
      <c r="Q52" s="10"/>
      <c r="R52" s="10"/>
      <c r="S52" s="10"/>
      <c r="T52" s="10"/>
      <c r="U52" s="10"/>
      <c r="V52" s="10"/>
      <c r="W52" s="10"/>
      <c r="X52" s="10"/>
      <c r="Y52" s="10"/>
      <c r="Z52" s="10"/>
    </row>
    <row r="53" spans="1:26" ht="15">
      <c r="A53" s="40" t="s">
        <v>1215</v>
      </c>
      <c r="B53" s="40"/>
      <c r="C53" s="40"/>
      <c r="D53" s="40"/>
      <c r="E53" s="240" t="s">
        <v>19</v>
      </c>
      <c r="F53" s="236" t="s">
        <v>906</v>
      </c>
      <c r="G53" s="208">
        <v>29000</v>
      </c>
      <c r="H53" s="239">
        <v>2000</v>
      </c>
      <c r="I53" s="238">
        <f t="shared" si="3"/>
        <v>14.5</v>
      </c>
      <c r="J53" s="239">
        <v>8000</v>
      </c>
      <c r="K53" s="693">
        <v>4</v>
      </c>
      <c r="L53" s="1005"/>
      <c r="M53" s="547">
        <f t="shared" si="2"/>
        <v>0</v>
      </c>
      <c r="N53" s="10"/>
      <c r="O53" s="10"/>
      <c r="P53" s="10"/>
      <c r="Q53" s="10"/>
      <c r="R53" s="10"/>
      <c r="S53" s="10"/>
      <c r="T53" s="10"/>
      <c r="U53" s="10"/>
      <c r="V53" s="10"/>
      <c r="W53" s="10"/>
      <c r="X53" s="10"/>
      <c r="Y53" s="10"/>
      <c r="Z53" s="10"/>
    </row>
    <row r="54" spans="1:26" ht="24.75" customHeight="1">
      <c r="A54" s="1193" t="s">
        <v>853</v>
      </c>
      <c r="B54" s="1193"/>
      <c r="C54" s="1193"/>
      <c r="D54" s="1194"/>
      <c r="E54" s="549" t="s">
        <v>654</v>
      </c>
      <c r="F54" s="236" t="s">
        <v>906</v>
      </c>
      <c r="G54" s="488"/>
      <c r="H54" s="553">
        <v>4000</v>
      </c>
      <c r="I54" s="554"/>
      <c r="J54" s="553">
        <v>20000</v>
      </c>
      <c r="K54" s="190" t="s">
        <v>149</v>
      </c>
      <c r="L54" s="1089" t="s">
        <v>918</v>
      </c>
      <c r="M54" s="547" t="s">
        <v>922</v>
      </c>
      <c r="N54" s="10"/>
      <c r="O54" s="10"/>
      <c r="P54" s="10"/>
      <c r="Q54" s="10"/>
      <c r="R54" s="10"/>
      <c r="S54" s="10"/>
      <c r="T54" s="10"/>
      <c r="U54" s="10"/>
      <c r="V54" s="10"/>
      <c r="W54" s="10"/>
      <c r="X54" s="10"/>
      <c r="Y54" s="10"/>
      <c r="Z54" s="10"/>
    </row>
    <row r="55" spans="1:26">
      <c r="A55" s="13"/>
      <c r="B55" s="13"/>
      <c r="C55" s="13"/>
      <c r="D55" s="13"/>
      <c r="E55" s="555" t="s">
        <v>1216</v>
      </c>
      <c r="F55" s="42"/>
      <c r="G55" s="556"/>
      <c r="H55" s="270"/>
      <c r="I55" s="556"/>
      <c r="J55" s="270"/>
      <c r="K55" s="694"/>
      <c r="L55" s="1088"/>
      <c r="M55" s="542"/>
      <c r="N55" s="10"/>
      <c r="O55" s="10"/>
      <c r="P55" s="10"/>
      <c r="Q55" s="10"/>
      <c r="R55" s="10"/>
      <c r="S55" s="10"/>
      <c r="T55" s="10"/>
      <c r="U55" s="10"/>
      <c r="V55" s="10"/>
      <c r="W55" s="10"/>
      <c r="X55" s="10"/>
      <c r="Y55" s="10"/>
      <c r="Z55" s="10"/>
    </row>
    <row r="56" spans="1:26">
      <c r="A56" s="13"/>
      <c r="B56" s="13"/>
      <c r="C56" s="13"/>
      <c r="D56" s="13"/>
      <c r="F56" s="42"/>
      <c r="G56" s="257"/>
      <c r="H56" s="249"/>
      <c r="I56" s="257"/>
      <c r="J56" s="249"/>
      <c r="K56" s="247"/>
      <c r="L56" s="1088"/>
      <c r="M56" s="542"/>
      <c r="N56" s="10"/>
      <c r="O56" s="10"/>
      <c r="P56" s="10"/>
      <c r="Q56" s="10"/>
      <c r="R56" s="10"/>
      <c r="S56" s="10"/>
      <c r="T56" s="10"/>
      <c r="U56" s="10"/>
      <c r="V56" s="10"/>
      <c r="W56" s="10"/>
      <c r="X56" s="10"/>
      <c r="Y56" s="10"/>
      <c r="Z56" s="10"/>
    </row>
    <row r="57" spans="1:26">
      <c r="A57" s="21" t="s">
        <v>768</v>
      </c>
      <c r="B57" s="13"/>
      <c r="C57" s="13"/>
      <c r="D57" s="13"/>
      <c r="E57" s="29"/>
      <c r="F57" s="35"/>
      <c r="G57" s="544"/>
      <c r="H57" s="39"/>
      <c r="I57" s="544"/>
      <c r="J57" s="39"/>
      <c r="K57" s="689"/>
      <c r="L57" s="1088"/>
      <c r="M57" s="542"/>
      <c r="N57" s="10"/>
      <c r="O57" s="10"/>
      <c r="P57" s="10"/>
      <c r="Q57" s="10"/>
      <c r="R57" s="10"/>
      <c r="S57" s="10"/>
      <c r="T57" s="10"/>
      <c r="U57" s="10"/>
      <c r="V57" s="10"/>
      <c r="W57" s="10"/>
      <c r="X57" s="10"/>
      <c r="Y57" s="10"/>
      <c r="Z57" s="10"/>
    </row>
    <row r="58" spans="1:26">
      <c r="A58" s="40" t="s">
        <v>40</v>
      </c>
      <c r="B58" s="43"/>
      <c r="C58" s="43"/>
      <c r="D58" s="43"/>
      <c r="E58" s="240" t="s">
        <v>31</v>
      </c>
      <c r="F58" s="236" t="s">
        <v>908</v>
      </c>
      <c r="G58" s="557"/>
      <c r="H58" s="553">
        <v>500</v>
      </c>
      <c r="I58" s="548"/>
      <c r="J58" s="239">
        <v>1500</v>
      </c>
      <c r="K58" s="190" t="s">
        <v>149</v>
      </c>
      <c r="L58" s="1089" t="s">
        <v>918</v>
      </c>
      <c r="M58" s="547" t="s">
        <v>922</v>
      </c>
      <c r="N58" s="10"/>
      <c r="O58" s="10"/>
      <c r="P58" s="10"/>
      <c r="Q58" s="10"/>
      <c r="R58" s="10"/>
      <c r="S58" s="10"/>
      <c r="T58" s="10"/>
      <c r="U58" s="10"/>
      <c r="V58" s="10"/>
      <c r="W58" s="10"/>
      <c r="X58" s="10"/>
      <c r="Y58" s="10"/>
      <c r="Z58" s="10"/>
    </row>
    <row r="59" spans="1:26">
      <c r="A59" s="40" t="s">
        <v>41</v>
      </c>
      <c r="B59" s="43"/>
      <c r="C59" s="43"/>
      <c r="D59" s="43"/>
      <c r="E59" s="240" t="s">
        <v>31</v>
      </c>
      <c r="F59" s="236" t="s">
        <v>908</v>
      </c>
      <c r="G59" s="558"/>
      <c r="H59" s="239">
        <v>500</v>
      </c>
      <c r="I59" s="548"/>
      <c r="J59" s="239">
        <v>1500</v>
      </c>
      <c r="K59" s="190" t="s">
        <v>149</v>
      </c>
      <c r="L59" s="1089" t="s">
        <v>918</v>
      </c>
      <c r="M59" s="547" t="s">
        <v>922</v>
      </c>
      <c r="N59" s="10"/>
      <c r="O59" s="10"/>
      <c r="P59" s="10"/>
      <c r="Q59" s="10"/>
      <c r="R59" s="10"/>
      <c r="S59" s="10"/>
      <c r="T59" s="10"/>
      <c r="U59" s="10"/>
      <c r="V59" s="10"/>
      <c r="W59" s="10"/>
      <c r="X59" s="10"/>
      <c r="Y59" s="10"/>
      <c r="Z59" s="10"/>
    </row>
    <row r="60" spans="1:26" ht="15">
      <c r="A60" s="40" t="s">
        <v>769</v>
      </c>
      <c r="B60" s="40"/>
      <c r="C60" s="40"/>
      <c r="D60" s="40"/>
      <c r="E60" s="240" t="s">
        <v>19</v>
      </c>
      <c r="F60" s="236" t="s">
        <v>1217</v>
      </c>
      <c r="G60" s="558"/>
      <c r="H60" s="559">
        <v>400</v>
      </c>
      <c r="I60" s="548"/>
      <c r="J60" s="239">
        <v>1500</v>
      </c>
      <c r="K60" s="190" t="s">
        <v>149</v>
      </c>
      <c r="L60" s="1089" t="s">
        <v>918</v>
      </c>
      <c r="M60" s="547" t="s">
        <v>922</v>
      </c>
      <c r="N60" s="10"/>
      <c r="O60" s="10"/>
      <c r="P60" s="10"/>
      <c r="Q60" s="10"/>
      <c r="R60" s="10"/>
      <c r="S60" s="10"/>
      <c r="T60" s="10"/>
      <c r="U60" s="10"/>
      <c r="V60" s="10"/>
      <c r="W60" s="10"/>
      <c r="X60" s="10"/>
      <c r="Y60" s="10"/>
      <c r="Z60" s="10"/>
    </row>
    <row r="61" spans="1:26" ht="15">
      <c r="A61" s="40" t="s">
        <v>770</v>
      </c>
      <c r="B61" s="40"/>
      <c r="C61" s="40"/>
      <c r="D61" s="40"/>
      <c r="E61" s="240" t="s">
        <v>19</v>
      </c>
      <c r="F61" s="236" t="s">
        <v>1217</v>
      </c>
      <c r="G61" s="558"/>
      <c r="H61" s="239">
        <v>2000</v>
      </c>
      <c r="I61" s="548"/>
      <c r="J61" s="239">
        <v>8000</v>
      </c>
      <c r="K61" s="190" t="s">
        <v>149</v>
      </c>
      <c r="L61" s="1089" t="s">
        <v>918</v>
      </c>
      <c r="M61" s="547" t="s">
        <v>922</v>
      </c>
      <c r="N61" s="10"/>
      <c r="O61" s="10"/>
      <c r="P61" s="10"/>
      <c r="Q61" s="10"/>
      <c r="R61" s="10"/>
      <c r="S61" s="10"/>
      <c r="T61" s="10"/>
      <c r="U61" s="10"/>
      <c r="V61" s="10"/>
      <c r="W61" s="10"/>
      <c r="X61" s="10"/>
      <c r="Y61" s="10"/>
      <c r="Z61" s="10"/>
    </row>
    <row r="62" spans="1:26">
      <c r="A62" s="44" t="s">
        <v>42</v>
      </c>
      <c r="B62" s="44"/>
      <c r="C62" s="44"/>
      <c r="D62" s="44"/>
      <c r="E62" s="560" t="s">
        <v>43</v>
      </c>
      <c r="F62" s="236" t="s">
        <v>1217</v>
      </c>
      <c r="G62" s="558"/>
      <c r="H62" s="559">
        <v>4000</v>
      </c>
      <c r="I62" s="548"/>
      <c r="J62" s="239">
        <v>10000</v>
      </c>
      <c r="K62" s="190" t="s">
        <v>149</v>
      </c>
      <c r="L62" s="1089" t="s">
        <v>918</v>
      </c>
      <c r="M62" s="547" t="s">
        <v>922</v>
      </c>
      <c r="N62" s="10"/>
      <c r="O62" s="10"/>
      <c r="P62" s="10"/>
      <c r="Q62" s="10"/>
      <c r="R62" s="10"/>
      <c r="S62" s="10"/>
      <c r="T62" s="10"/>
      <c r="U62" s="10"/>
      <c r="V62" s="10"/>
      <c r="W62" s="10"/>
      <c r="X62" s="10"/>
      <c r="Y62" s="10"/>
      <c r="Z62" s="10"/>
    </row>
    <row r="63" spans="1:26">
      <c r="A63" s="12"/>
      <c r="B63" s="12"/>
      <c r="C63" s="12"/>
      <c r="D63" s="12"/>
      <c r="E63" s="550" t="s">
        <v>756</v>
      </c>
      <c r="F63" s="42"/>
      <c r="G63" s="257"/>
      <c r="H63" s="249"/>
      <c r="I63" s="257"/>
      <c r="J63" s="249"/>
      <c r="K63" s="247"/>
      <c r="L63" s="1088"/>
      <c r="M63" s="542"/>
      <c r="N63" s="10"/>
      <c r="O63" s="10"/>
      <c r="P63" s="10"/>
      <c r="Q63" s="10"/>
      <c r="R63" s="10"/>
      <c r="S63" s="10"/>
      <c r="T63" s="10"/>
      <c r="U63" s="10"/>
      <c r="V63" s="10"/>
      <c r="W63" s="10"/>
      <c r="X63" s="10"/>
      <c r="Y63" s="10"/>
      <c r="Z63" s="10"/>
    </row>
    <row r="64" spans="1:26">
      <c r="A64" s="12"/>
      <c r="B64" s="12"/>
      <c r="C64" s="12"/>
      <c r="D64" s="12"/>
      <c r="E64" s="29"/>
      <c r="F64" s="550"/>
      <c r="G64" s="257"/>
      <c r="H64" s="249"/>
      <c r="I64" s="257"/>
      <c r="J64" s="249"/>
      <c r="K64" s="247"/>
      <c r="L64" s="1088"/>
      <c r="M64" s="542"/>
      <c r="N64" s="10"/>
      <c r="O64" s="10"/>
      <c r="P64" s="10"/>
      <c r="Q64" s="10"/>
      <c r="R64" s="10"/>
      <c r="S64" s="10"/>
      <c r="T64" s="10"/>
      <c r="U64" s="10"/>
      <c r="V64" s="10"/>
      <c r="W64" s="10"/>
      <c r="X64" s="10"/>
      <c r="Y64" s="10"/>
      <c r="Z64" s="10"/>
    </row>
    <row r="65" spans="1:26">
      <c r="A65" s="21" t="s">
        <v>44</v>
      </c>
      <c r="B65" s="13"/>
      <c r="C65" s="13"/>
      <c r="D65" s="13"/>
      <c r="E65" s="29"/>
      <c r="F65" s="35"/>
      <c r="G65" s="544"/>
      <c r="H65" s="39"/>
      <c r="I65" s="544"/>
      <c r="J65" s="39"/>
      <c r="K65" s="689"/>
      <c r="L65" s="1088"/>
      <c r="M65" s="542"/>
      <c r="N65" s="10"/>
      <c r="O65" s="10"/>
      <c r="P65" s="10"/>
      <c r="Q65" s="10"/>
      <c r="R65" s="10"/>
      <c r="S65" s="10"/>
      <c r="T65" s="10"/>
      <c r="U65" s="10"/>
      <c r="V65" s="10"/>
      <c r="W65" s="10"/>
      <c r="X65" s="10"/>
      <c r="Y65" s="10"/>
      <c r="Z65" s="10"/>
    </row>
    <row r="66" spans="1:26">
      <c r="A66" s="45" t="s">
        <v>45</v>
      </c>
      <c r="B66" s="43"/>
      <c r="C66" s="43"/>
      <c r="D66" s="43"/>
      <c r="E66" s="235" t="s">
        <v>46</v>
      </c>
      <c r="F66" s="236" t="s">
        <v>906</v>
      </c>
      <c r="G66" s="241">
        <v>129869</v>
      </c>
      <c r="H66" s="1296" t="s">
        <v>646</v>
      </c>
      <c r="I66" s="1297"/>
      <c r="J66" s="239">
        <v>8000</v>
      </c>
      <c r="K66" s="190">
        <v>4</v>
      </c>
      <c r="L66" s="1005"/>
      <c r="M66" s="547">
        <f>K66*L66</f>
        <v>0</v>
      </c>
      <c r="N66" s="10"/>
      <c r="O66" s="10"/>
      <c r="P66" s="10"/>
      <c r="Q66" s="10"/>
      <c r="R66" s="10"/>
      <c r="S66" s="10"/>
      <c r="T66" s="10"/>
      <c r="U66" s="10"/>
      <c r="V66" s="10"/>
      <c r="W66" s="10"/>
      <c r="X66" s="10"/>
      <c r="Y66" s="10"/>
      <c r="Z66" s="10"/>
    </row>
    <row r="67" spans="1:26">
      <c r="A67" s="45" t="s">
        <v>47</v>
      </c>
      <c r="B67" s="43"/>
      <c r="C67" s="43"/>
      <c r="D67" s="43"/>
      <c r="E67" s="240" t="s">
        <v>48</v>
      </c>
      <c r="F67" s="236" t="s">
        <v>906</v>
      </c>
      <c r="G67" s="241">
        <v>129869</v>
      </c>
      <c r="H67" s="1296" t="s">
        <v>646</v>
      </c>
      <c r="I67" s="1297"/>
      <c r="J67" s="239">
        <v>8000</v>
      </c>
      <c r="K67" s="190">
        <v>4</v>
      </c>
      <c r="L67" s="1005"/>
      <c r="M67" s="547">
        <f>K67*L67</f>
        <v>0</v>
      </c>
      <c r="N67" s="10"/>
      <c r="O67" s="10"/>
      <c r="P67" s="10"/>
      <c r="Q67" s="10"/>
      <c r="R67" s="10"/>
      <c r="S67" s="10"/>
      <c r="T67" s="10"/>
      <c r="U67" s="10"/>
      <c r="V67" s="10"/>
      <c r="W67" s="10"/>
      <c r="X67" s="10"/>
      <c r="Y67" s="10"/>
      <c r="Z67" s="10"/>
    </row>
    <row r="68" spans="1:26">
      <c r="A68" s="45" t="s">
        <v>49</v>
      </c>
      <c r="B68" s="40"/>
      <c r="C68" s="40"/>
      <c r="D68" s="40"/>
      <c r="E68" s="240" t="s">
        <v>50</v>
      </c>
      <c r="F68" s="236" t="s">
        <v>906</v>
      </c>
      <c r="G68" s="241">
        <v>129869</v>
      </c>
      <c r="H68" s="1296" t="s">
        <v>646</v>
      </c>
      <c r="I68" s="1297"/>
      <c r="J68" s="239">
        <v>8000</v>
      </c>
      <c r="K68" s="190">
        <v>4</v>
      </c>
      <c r="L68" s="1005"/>
      <c r="M68" s="547">
        <f>K68*L68</f>
        <v>0</v>
      </c>
      <c r="N68" s="10"/>
      <c r="O68" s="10"/>
      <c r="P68" s="10"/>
      <c r="Q68" s="10"/>
      <c r="R68" s="10"/>
      <c r="S68" s="10"/>
      <c r="T68" s="10"/>
      <c r="U68" s="10"/>
      <c r="V68" s="10"/>
      <c r="W68" s="10"/>
      <c r="X68" s="10"/>
      <c r="Y68" s="10"/>
      <c r="Z68" s="10"/>
    </row>
    <row r="69" spans="1:26">
      <c r="A69" s="45" t="s">
        <v>51</v>
      </c>
      <c r="B69" s="40"/>
      <c r="C69" s="40"/>
      <c r="D69" s="40"/>
      <c r="E69" s="240" t="s">
        <v>52</v>
      </c>
      <c r="F69" s="236" t="s">
        <v>906</v>
      </c>
      <c r="G69" s="241">
        <v>129869</v>
      </c>
      <c r="H69" s="1296" t="s">
        <v>646</v>
      </c>
      <c r="I69" s="1297"/>
      <c r="J69" s="239">
        <v>8000</v>
      </c>
      <c r="K69" s="190">
        <v>4</v>
      </c>
      <c r="L69" s="1005"/>
      <c r="M69" s="547">
        <f>K69*L69</f>
        <v>0</v>
      </c>
      <c r="N69" s="10"/>
      <c r="O69" s="10"/>
      <c r="P69" s="10"/>
      <c r="Q69" s="10"/>
      <c r="R69" s="10"/>
      <c r="S69" s="10"/>
      <c r="T69" s="10"/>
      <c r="U69" s="10"/>
      <c r="V69" s="10"/>
      <c r="W69" s="10"/>
      <c r="X69" s="10"/>
      <c r="Y69" s="10"/>
      <c r="Z69" s="10"/>
    </row>
    <row r="70" spans="1:26">
      <c r="A70" s="45" t="s">
        <v>53</v>
      </c>
      <c r="B70" s="40"/>
      <c r="C70" s="40"/>
      <c r="D70" s="40"/>
      <c r="E70" s="235" t="s">
        <v>54</v>
      </c>
      <c r="F70" s="236" t="s">
        <v>906</v>
      </c>
      <c r="G70" s="241">
        <v>129869</v>
      </c>
      <c r="H70" s="1296" t="s">
        <v>646</v>
      </c>
      <c r="I70" s="1297"/>
      <c r="J70" s="239">
        <v>8000</v>
      </c>
      <c r="K70" s="190">
        <v>4</v>
      </c>
      <c r="L70" s="1005"/>
      <c r="M70" s="547">
        <f>K70*L70</f>
        <v>0</v>
      </c>
      <c r="N70" s="10"/>
      <c r="O70" s="10"/>
      <c r="P70" s="10"/>
      <c r="Q70" s="10"/>
      <c r="R70" s="10"/>
      <c r="S70" s="10"/>
      <c r="T70" s="10"/>
      <c r="U70" s="10"/>
      <c r="V70" s="10"/>
      <c r="W70" s="10"/>
      <c r="X70" s="10"/>
      <c r="Y70" s="10"/>
      <c r="Z70" s="10"/>
    </row>
    <row r="71" spans="1:26">
      <c r="A71" s="12"/>
      <c r="B71" s="12"/>
      <c r="C71" s="12"/>
      <c r="D71" s="12"/>
      <c r="E71" s="29"/>
      <c r="F71" s="550"/>
      <c r="G71" s="257"/>
      <c r="H71" s="249"/>
      <c r="I71" s="257"/>
      <c r="J71" s="249"/>
      <c r="K71" s="247"/>
      <c r="L71" s="1088"/>
      <c r="M71" s="542"/>
      <c r="N71" s="10"/>
      <c r="O71" s="10"/>
      <c r="P71" s="10"/>
      <c r="Q71" s="10"/>
      <c r="R71" s="10"/>
      <c r="S71" s="10"/>
      <c r="T71" s="10"/>
      <c r="U71" s="10"/>
      <c r="V71" s="10"/>
      <c r="W71" s="10"/>
      <c r="X71" s="10"/>
      <c r="Y71" s="10"/>
      <c r="Z71" s="10"/>
    </row>
    <row r="72" spans="1:26">
      <c r="A72" s="21" t="s">
        <v>55</v>
      </c>
      <c r="B72" s="13"/>
      <c r="C72" s="13"/>
      <c r="D72" s="13"/>
      <c r="E72" s="29"/>
      <c r="F72" s="35"/>
      <c r="G72" s="544"/>
      <c r="H72" s="39"/>
      <c r="I72" s="544"/>
      <c r="J72" s="39"/>
      <c r="K72" s="689"/>
      <c r="L72" s="1088"/>
      <c r="M72" s="542"/>
      <c r="N72" s="10"/>
      <c r="O72" s="10"/>
      <c r="P72" s="10"/>
      <c r="Q72" s="10"/>
      <c r="R72" s="10"/>
      <c r="S72" s="10"/>
      <c r="T72" s="10"/>
      <c r="U72" s="10"/>
      <c r="V72" s="10"/>
      <c r="W72" s="10"/>
      <c r="X72" s="10"/>
      <c r="Y72" s="10"/>
      <c r="Z72" s="10"/>
    </row>
    <row r="73" spans="1:26">
      <c r="A73" s="46" t="s">
        <v>757</v>
      </c>
      <c r="B73" s="13"/>
      <c r="C73" s="13"/>
      <c r="D73" s="13"/>
      <c r="E73" s="29"/>
      <c r="F73" s="35"/>
      <c r="G73" s="544"/>
      <c r="H73" s="39"/>
      <c r="I73" s="544"/>
      <c r="J73" s="39"/>
      <c r="K73" s="689"/>
      <c r="L73" s="1088"/>
      <c r="M73" s="542"/>
      <c r="N73" s="10"/>
      <c r="O73" s="10"/>
      <c r="P73" s="10"/>
      <c r="Q73" s="10"/>
      <c r="R73" s="10"/>
      <c r="S73" s="10"/>
      <c r="T73" s="10"/>
      <c r="U73" s="10"/>
      <c r="V73" s="10"/>
      <c r="W73" s="10"/>
      <c r="X73" s="10"/>
      <c r="Y73" s="10"/>
      <c r="Z73" s="10"/>
    </row>
    <row r="74" spans="1:26">
      <c r="A74" s="41" t="s">
        <v>24</v>
      </c>
      <c r="B74" s="40"/>
      <c r="C74" s="40"/>
      <c r="D74" s="40"/>
      <c r="E74" s="240" t="s">
        <v>25</v>
      </c>
      <c r="F74" s="236" t="s">
        <v>908</v>
      </c>
      <c r="G74" s="241">
        <f>11094+663+85539</f>
        <v>97296</v>
      </c>
      <c r="H74" s="239">
        <v>15000</v>
      </c>
      <c r="I74" s="238">
        <f>G74/H74</f>
        <v>6.4863999999999997</v>
      </c>
      <c r="J74" s="239">
        <v>50000</v>
      </c>
      <c r="K74" s="190">
        <v>3</v>
      </c>
      <c r="L74" s="1005"/>
      <c r="M74" s="547">
        <f t="shared" ref="M74:M80" si="4">K74*L74</f>
        <v>0</v>
      </c>
      <c r="N74" s="10"/>
      <c r="O74" s="10"/>
      <c r="P74" s="10"/>
      <c r="Q74" s="10"/>
      <c r="R74" s="10"/>
      <c r="S74" s="10"/>
      <c r="T74" s="10"/>
      <c r="U74" s="10"/>
      <c r="V74" s="10"/>
      <c r="W74" s="10"/>
      <c r="X74" s="10"/>
      <c r="Y74" s="10"/>
      <c r="Z74" s="10"/>
    </row>
    <row r="75" spans="1:26">
      <c r="A75" s="40" t="s">
        <v>26</v>
      </c>
      <c r="B75" s="40"/>
      <c r="C75" s="40"/>
      <c r="D75" s="40"/>
      <c r="E75" s="240" t="s">
        <v>27</v>
      </c>
      <c r="F75" s="236" t="s">
        <v>908</v>
      </c>
      <c r="G75" s="241">
        <f t="shared" ref="G75:G80" si="5">11094+663+85539</f>
        <v>97296</v>
      </c>
      <c r="H75" s="239">
        <v>15000</v>
      </c>
      <c r="I75" s="238">
        <f t="shared" ref="I75:I80" si="6">G75/H75</f>
        <v>6.4863999999999997</v>
      </c>
      <c r="J75" s="239">
        <v>50000</v>
      </c>
      <c r="K75" s="190">
        <v>3</v>
      </c>
      <c r="L75" s="1005"/>
      <c r="M75" s="547">
        <f t="shared" si="4"/>
        <v>0</v>
      </c>
      <c r="N75" s="10"/>
      <c r="O75" s="10"/>
      <c r="P75" s="10"/>
      <c r="Q75" s="10"/>
      <c r="R75" s="10"/>
      <c r="S75" s="10"/>
      <c r="T75" s="10"/>
      <c r="U75" s="10"/>
      <c r="V75" s="10"/>
      <c r="W75" s="10"/>
      <c r="X75" s="10"/>
      <c r="Y75" s="10"/>
      <c r="Z75" s="10"/>
    </row>
    <row r="76" spans="1:26">
      <c r="A76" s="41" t="s">
        <v>28</v>
      </c>
      <c r="B76" s="40"/>
      <c r="C76" s="40"/>
      <c r="D76" s="40"/>
      <c r="E76" s="240" t="s">
        <v>29</v>
      </c>
      <c r="F76" s="236" t="s">
        <v>908</v>
      </c>
      <c r="G76" s="241">
        <f t="shared" si="5"/>
        <v>97296</v>
      </c>
      <c r="H76" s="239">
        <v>15000</v>
      </c>
      <c r="I76" s="238">
        <f t="shared" si="6"/>
        <v>6.4863999999999997</v>
      </c>
      <c r="J76" s="239">
        <v>50000</v>
      </c>
      <c r="K76" s="190">
        <v>3</v>
      </c>
      <c r="L76" s="1005"/>
      <c r="M76" s="547">
        <f t="shared" si="4"/>
        <v>0</v>
      </c>
      <c r="N76" s="10"/>
      <c r="O76" s="10"/>
      <c r="P76" s="10"/>
      <c r="Q76" s="10"/>
      <c r="R76" s="10"/>
      <c r="S76" s="10"/>
      <c r="T76" s="10"/>
      <c r="U76" s="10"/>
      <c r="V76" s="10"/>
      <c r="W76" s="10"/>
      <c r="X76" s="10"/>
      <c r="Y76" s="10"/>
      <c r="Z76" s="10"/>
    </row>
    <row r="77" spans="1:26">
      <c r="A77" s="41" t="s">
        <v>30</v>
      </c>
      <c r="B77" s="40"/>
      <c r="C77" s="40"/>
      <c r="D77" s="40"/>
      <c r="E77" s="240" t="s">
        <v>31</v>
      </c>
      <c r="F77" s="236" t="s">
        <v>908</v>
      </c>
      <c r="G77" s="241">
        <f t="shared" si="5"/>
        <v>97296</v>
      </c>
      <c r="H77" s="239">
        <v>15000</v>
      </c>
      <c r="I77" s="238">
        <f t="shared" si="6"/>
        <v>6.4863999999999997</v>
      </c>
      <c r="J77" s="239">
        <v>50000</v>
      </c>
      <c r="K77" s="190">
        <v>3</v>
      </c>
      <c r="L77" s="1005"/>
      <c r="M77" s="547">
        <f t="shared" si="4"/>
        <v>0</v>
      </c>
      <c r="N77" s="10"/>
      <c r="O77" s="10"/>
      <c r="P77" s="10"/>
      <c r="Q77" s="10"/>
      <c r="R77" s="10"/>
      <c r="S77" s="10"/>
      <c r="T77" s="10"/>
      <c r="U77" s="10"/>
      <c r="V77" s="10"/>
      <c r="W77" s="10"/>
      <c r="X77" s="10"/>
      <c r="Y77" s="10"/>
      <c r="Z77" s="10"/>
    </row>
    <row r="78" spans="1:26">
      <c r="A78" s="41" t="s">
        <v>32</v>
      </c>
      <c r="B78" s="40"/>
      <c r="C78" s="40"/>
      <c r="D78" s="40"/>
      <c r="E78" s="240" t="s">
        <v>33</v>
      </c>
      <c r="F78" s="236" t="s">
        <v>908</v>
      </c>
      <c r="G78" s="241">
        <f t="shared" si="5"/>
        <v>97296</v>
      </c>
      <c r="H78" s="239">
        <v>15000</v>
      </c>
      <c r="I78" s="238">
        <f t="shared" si="6"/>
        <v>6.4863999999999997</v>
      </c>
      <c r="J78" s="239">
        <v>50000</v>
      </c>
      <c r="K78" s="190">
        <v>3</v>
      </c>
      <c r="L78" s="1005"/>
      <c r="M78" s="547">
        <f t="shared" si="4"/>
        <v>0</v>
      </c>
      <c r="N78" s="10"/>
      <c r="O78" s="10"/>
      <c r="P78" s="10"/>
      <c r="Q78" s="10"/>
      <c r="R78" s="10"/>
      <c r="S78" s="10"/>
      <c r="T78" s="10"/>
      <c r="U78" s="10"/>
      <c r="V78" s="10"/>
      <c r="W78" s="10"/>
      <c r="X78" s="10"/>
      <c r="Y78" s="10"/>
      <c r="Z78" s="10"/>
    </row>
    <row r="79" spans="1:26">
      <c r="A79" s="41" t="s">
        <v>771</v>
      </c>
      <c r="B79" s="40"/>
      <c r="C79" s="40"/>
      <c r="D79" s="40"/>
      <c r="E79" s="240" t="s">
        <v>33</v>
      </c>
      <c r="F79" s="236" t="s">
        <v>908</v>
      </c>
      <c r="G79" s="241">
        <f t="shared" si="5"/>
        <v>97296</v>
      </c>
      <c r="H79" s="239">
        <v>15000</v>
      </c>
      <c r="I79" s="238">
        <f t="shared" si="6"/>
        <v>6.4863999999999997</v>
      </c>
      <c r="J79" s="239">
        <v>50000</v>
      </c>
      <c r="K79" s="190">
        <v>3</v>
      </c>
      <c r="L79" s="1005"/>
      <c r="M79" s="547">
        <f t="shared" si="4"/>
        <v>0</v>
      </c>
      <c r="N79" s="10"/>
      <c r="O79" s="10"/>
      <c r="P79" s="10"/>
      <c r="Q79" s="10"/>
      <c r="R79" s="10"/>
      <c r="S79" s="10"/>
      <c r="T79" s="10"/>
      <c r="U79" s="10"/>
      <c r="V79" s="10"/>
      <c r="W79" s="10"/>
      <c r="X79" s="10"/>
      <c r="Y79" s="10"/>
      <c r="Z79" s="10"/>
    </row>
    <row r="80" spans="1:26">
      <c r="A80" s="41" t="s">
        <v>38</v>
      </c>
      <c r="B80" s="40"/>
      <c r="C80" s="40"/>
      <c r="D80" s="40"/>
      <c r="E80" s="240" t="s">
        <v>39</v>
      </c>
      <c r="F80" s="236" t="s">
        <v>908</v>
      </c>
      <c r="G80" s="241">
        <f t="shared" si="5"/>
        <v>97296</v>
      </c>
      <c r="H80" s="239">
        <v>15000</v>
      </c>
      <c r="I80" s="238">
        <f t="shared" si="6"/>
        <v>6.4863999999999997</v>
      </c>
      <c r="J80" s="239">
        <v>50000</v>
      </c>
      <c r="K80" s="190">
        <v>3</v>
      </c>
      <c r="L80" s="1005"/>
      <c r="M80" s="547">
        <f t="shared" si="4"/>
        <v>0</v>
      </c>
      <c r="N80" s="10"/>
      <c r="O80" s="10"/>
      <c r="P80" s="10"/>
      <c r="Q80" s="10"/>
      <c r="R80" s="10"/>
      <c r="S80" s="10"/>
      <c r="T80" s="10"/>
      <c r="U80" s="10"/>
      <c r="V80" s="10"/>
      <c r="W80" s="10"/>
      <c r="X80" s="10"/>
      <c r="Y80" s="10"/>
      <c r="Z80" s="10"/>
    </row>
    <row r="81" spans="1:26">
      <c r="A81" s="42"/>
      <c r="B81" s="44"/>
      <c r="C81" s="44"/>
      <c r="D81" s="44"/>
      <c r="E81" s="243" t="s">
        <v>56</v>
      </c>
      <c r="F81" s="244"/>
      <c r="G81" s="562"/>
      <c r="H81" s="243"/>
      <c r="I81" s="563"/>
      <c r="J81" s="245"/>
      <c r="K81" s="247"/>
      <c r="L81" s="1088"/>
      <c r="M81" s="542"/>
      <c r="N81" s="10"/>
      <c r="O81" s="10"/>
      <c r="P81" s="10"/>
      <c r="Q81" s="10"/>
      <c r="R81" s="10"/>
      <c r="S81" s="10"/>
      <c r="T81" s="10"/>
      <c r="U81" s="10"/>
      <c r="V81" s="10"/>
      <c r="W81" s="10"/>
      <c r="X81" s="10"/>
      <c r="Y81" s="10"/>
      <c r="Z81" s="10"/>
    </row>
    <row r="82" spans="1:26">
      <c r="A82" s="153"/>
      <c r="B82" s="13"/>
      <c r="C82" s="13"/>
      <c r="D82" s="13"/>
      <c r="E82" s="246"/>
      <c r="F82" s="247"/>
      <c r="G82" s="34"/>
      <c r="H82" s="34"/>
      <c r="I82" s="257"/>
      <c r="J82" s="250"/>
      <c r="K82" s="695"/>
      <c r="L82" s="1088"/>
      <c r="M82" s="542"/>
      <c r="N82" s="10"/>
      <c r="O82" s="10"/>
      <c r="P82" s="10"/>
      <c r="Q82" s="10"/>
      <c r="R82" s="10"/>
      <c r="S82" s="10"/>
      <c r="T82" s="10"/>
      <c r="U82" s="10"/>
      <c r="V82" s="10"/>
      <c r="W82" s="10"/>
      <c r="X82" s="10"/>
      <c r="Y82" s="10"/>
      <c r="Z82" s="10"/>
    </row>
    <row r="83" spans="1:26">
      <c r="A83" s="46" t="s">
        <v>57</v>
      </c>
      <c r="B83" s="43"/>
      <c r="C83" s="43"/>
      <c r="D83" s="43"/>
      <c r="E83" s="252"/>
      <c r="F83" s="253"/>
      <c r="G83" s="564"/>
      <c r="H83" s="254"/>
      <c r="I83" s="564"/>
      <c r="J83" s="254"/>
      <c r="K83" s="689"/>
      <c r="L83" s="1088"/>
      <c r="M83" s="542"/>
      <c r="N83" s="10"/>
      <c r="O83" s="10"/>
      <c r="P83" s="10"/>
      <c r="Q83" s="10"/>
      <c r="R83" s="10"/>
      <c r="S83" s="10"/>
      <c r="T83" s="10"/>
      <c r="U83" s="10"/>
      <c r="V83" s="10"/>
      <c r="W83" s="10"/>
      <c r="X83" s="10"/>
      <c r="Y83" s="10"/>
      <c r="Z83" s="10"/>
    </row>
    <row r="84" spans="1:26">
      <c r="A84" s="40" t="s">
        <v>58</v>
      </c>
      <c r="B84" s="43"/>
      <c r="C84" s="43"/>
      <c r="D84" s="43"/>
      <c r="E84" s="240" t="s">
        <v>16</v>
      </c>
      <c r="F84" s="236" t="s">
        <v>908</v>
      </c>
      <c r="G84" s="241">
        <v>85539</v>
      </c>
      <c r="H84" s="236">
        <v>200</v>
      </c>
      <c r="I84" s="238">
        <f>G84/H84</f>
        <v>427.69499999999999</v>
      </c>
      <c r="J84" s="239">
        <v>800</v>
      </c>
      <c r="K84" s="190">
        <v>107</v>
      </c>
      <c r="L84" s="1005"/>
      <c r="M84" s="547">
        <f>K84*L84</f>
        <v>0</v>
      </c>
      <c r="N84" s="10"/>
      <c r="O84" s="10"/>
      <c r="P84" s="10"/>
      <c r="Q84" s="10"/>
      <c r="R84" s="10"/>
      <c r="S84" s="10"/>
      <c r="T84" s="10"/>
      <c r="U84" s="10"/>
      <c r="V84" s="10"/>
      <c r="W84" s="10"/>
      <c r="X84" s="10"/>
      <c r="Y84" s="10"/>
      <c r="Z84" s="10"/>
    </row>
    <row r="85" spans="1:26">
      <c r="A85" s="44" t="s">
        <v>59</v>
      </c>
      <c r="B85" s="44"/>
      <c r="C85" s="44"/>
      <c r="D85" s="44"/>
      <c r="E85" s="240" t="s">
        <v>19</v>
      </c>
      <c r="F85" s="236" t="s">
        <v>908</v>
      </c>
      <c r="G85" s="241">
        <v>85539</v>
      </c>
      <c r="H85" s="236">
        <v>200</v>
      </c>
      <c r="I85" s="238">
        <f t="shared" ref="I85:I86" si="7">G85/H85</f>
        <v>427.69499999999999</v>
      </c>
      <c r="J85" s="239">
        <v>800</v>
      </c>
      <c r="K85" s="190">
        <v>107</v>
      </c>
      <c r="L85" s="1005"/>
      <c r="M85" s="547">
        <f>K85*L85</f>
        <v>0</v>
      </c>
      <c r="N85" s="10"/>
      <c r="O85" s="10"/>
      <c r="P85" s="10"/>
      <c r="Q85" s="10"/>
      <c r="R85" s="10"/>
      <c r="S85" s="10"/>
      <c r="T85" s="10"/>
      <c r="U85" s="10"/>
      <c r="V85" s="10"/>
      <c r="W85" s="10"/>
      <c r="X85" s="10"/>
      <c r="Y85" s="10"/>
      <c r="Z85" s="10"/>
    </row>
    <row r="86" spans="1:26">
      <c r="A86" s="40" t="s">
        <v>60</v>
      </c>
      <c r="B86" s="43"/>
      <c r="C86" s="43"/>
      <c r="D86" s="43"/>
      <c r="E86" s="240" t="s">
        <v>19</v>
      </c>
      <c r="F86" s="236" t="s">
        <v>908</v>
      </c>
      <c r="G86" s="241">
        <v>85539</v>
      </c>
      <c r="H86" s="239">
        <v>1000</v>
      </c>
      <c r="I86" s="238">
        <f t="shared" si="7"/>
        <v>85.539000000000001</v>
      </c>
      <c r="J86" s="239">
        <v>4000</v>
      </c>
      <c r="K86" s="190">
        <v>21</v>
      </c>
      <c r="L86" s="1005"/>
      <c r="M86" s="547">
        <f>K86*L86</f>
        <v>0</v>
      </c>
      <c r="N86" s="10"/>
      <c r="O86" s="10"/>
      <c r="P86" s="10"/>
      <c r="Q86" s="10"/>
      <c r="R86" s="10"/>
      <c r="S86" s="10"/>
      <c r="T86" s="10"/>
      <c r="U86" s="10"/>
      <c r="V86" s="10"/>
      <c r="W86" s="10"/>
      <c r="X86" s="10"/>
      <c r="Y86" s="10"/>
      <c r="Z86" s="10"/>
    </row>
    <row r="87" spans="1:26">
      <c r="A87" s="12"/>
      <c r="B87" s="12"/>
      <c r="C87" s="12"/>
      <c r="D87" s="12"/>
      <c r="E87" s="202" t="s">
        <v>35</v>
      </c>
      <c r="F87" s="256"/>
      <c r="G87" s="257"/>
      <c r="H87" s="249"/>
      <c r="I87" s="257"/>
      <c r="J87" s="249"/>
      <c r="K87" s="247"/>
      <c r="L87" s="1088"/>
      <c r="M87" s="542"/>
      <c r="N87" s="10"/>
      <c r="O87" s="10"/>
      <c r="P87" s="10"/>
      <c r="Q87" s="10"/>
      <c r="R87" s="10"/>
      <c r="S87" s="10"/>
      <c r="T87" s="10"/>
      <c r="U87" s="10"/>
      <c r="V87" s="10"/>
      <c r="W87" s="10"/>
      <c r="X87" s="10"/>
      <c r="Y87" s="10"/>
      <c r="Z87" s="10"/>
    </row>
    <row r="88" spans="1:26">
      <c r="A88" s="12"/>
      <c r="B88" s="12"/>
      <c r="C88" s="12"/>
      <c r="D88" s="12"/>
      <c r="E88" s="202"/>
      <c r="F88" s="256"/>
      <c r="G88" s="257"/>
      <c r="H88" s="249"/>
      <c r="I88" s="257"/>
      <c r="J88" s="249"/>
      <c r="K88" s="247"/>
      <c r="L88" s="1088"/>
      <c r="M88" s="542"/>
      <c r="N88" s="10"/>
      <c r="O88" s="10"/>
      <c r="P88" s="10"/>
      <c r="Q88" s="10"/>
      <c r="R88" s="10"/>
      <c r="S88" s="10"/>
      <c r="T88" s="10"/>
      <c r="U88" s="10"/>
      <c r="V88" s="10"/>
      <c r="W88" s="10"/>
      <c r="X88" s="10"/>
      <c r="Y88" s="10"/>
      <c r="Z88" s="10"/>
    </row>
    <row r="89" spans="1:26">
      <c r="A89" s="21" t="s">
        <v>61</v>
      </c>
      <c r="B89" s="13"/>
      <c r="C89" s="13"/>
      <c r="D89" s="13"/>
      <c r="E89" s="29"/>
      <c r="F89" s="35"/>
      <c r="G89" s="544"/>
      <c r="H89" s="39"/>
      <c r="I89" s="544"/>
      <c r="J89" s="39"/>
      <c r="K89" s="689"/>
      <c r="L89" s="1088"/>
      <c r="M89" s="542"/>
      <c r="N89" s="10"/>
      <c r="O89" s="10"/>
      <c r="P89" s="10"/>
      <c r="Q89" s="10"/>
      <c r="R89" s="10"/>
      <c r="S89" s="10"/>
      <c r="T89" s="10"/>
      <c r="U89" s="10"/>
      <c r="V89" s="10"/>
      <c r="W89" s="10"/>
      <c r="X89" s="10"/>
      <c r="Y89" s="10"/>
      <c r="Z89" s="10"/>
    </row>
    <row r="90" spans="1:26">
      <c r="A90" s="46" t="s">
        <v>62</v>
      </c>
      <c r="B90" s="43"/>
      <c r="C90" s="43"/>
      <c r="D90" s="43"/>
      <c r="E90" s="252"/>
      <c r="F90" s="253"/>
      <c r="G90" s="564"/>
      <c r="H90" s="254"/>
      <c r="I90" s="564"/>
      <c r="J90" s="254"/>
      <c r="K90" s="689"/>
      <c r="L90" s="1088"/>
      <c r="M90" s="542"/>
      <c r="N90" s="10"/>
      <c r="O90" s="10"/>
      <c r="P90" s="10"/>
      <c r="Q90" s="10"/>
      <c r="R90" s="10"/>
      <c r="S90" s="10"/>
      <c r="T90" s="10"/>
      <c r="U90" s="10"/>
      <c r="V90" s="10"/>
      <c r="W90" s="10"/>
      <c r="X90" s="10"/>
      <c r="Y90" s="10"/>
      <c r="Z90" s="10"/>
    </row>
    <row r="91" spans="1:26">
      <c r="A91" s="40" t="s">
        <v>34</v>
      </c>
      <c r="B91" s="40"/>
      <c r="C91" s="40"/>
      <c r="D91" s="40"/>
      <c r="E91" s="240" t="s">
        <v>16</v>
      </c>
      <c r="F91" s="236" t="s">
        <v>63</v>
      </c>
      <c r="G91" s="241"/>
      <c r="H91" s="239" t="s">
        <v>64</v>
      </c>
      <c r="I91" s="241"/>
      <c r="J91" s="239" t="s">
        <v>65</v>
      </c>
      <c r="K91" s="190">
        <v>90</v>
      </c>
      <c r="L91" s="1005"/>
      <c r="M91" s="547">
        <f>K91*L91</f>
        <v>0</v>
      </c>
      <c r="N91" s="10"/>
      <c r="O91" s="10"/>
      <c r="P91" s="10"/>
      <c r="Q91" s="10"/>
      <c r="R91" s="10"/>
      <c r="S91" s="10"/>
      <c r="T91" s="10"/>
      <c r="U91" s="10"/>
      <c r="V91" s="10"/>
      <c r="W91" s="10"/>
      <c r="X91" s="10"/>
      <c r="Y91" s="10"/>
      <c r="Z91" s="10"/>
    </row>
    <row r="92" spans="1:26" ht="15">
      <c r="A92" s="40" t="s">
        <v>766</v>
      </c>
      <c r="B92" s="40"/>
      <c r="C92" s="40"/>
      <c r="D92" s="40"/>
      <c r="E92" s="240" t="s">
        <v>19</v>
      </c>
      <c r="F92" s="236" t="s">
        <v>63</v>
      </c>
      <c r="G92" s="241"/>
      <c r="H92" s="239" t="s">
        <v>64</v>
      </c>
      <c r="I92" s="241"/>
      <c r="J92" s="239" t="s">
        <v>66</v>
      </c>
      <c r="K92" s="190">
        <v>150</v>
      </c>
      <c r="L92" s="1005"/>
      <c r="M92" s="547">
        <f>K92*L92</f>
        <v>0</v>
      </c>
      <c r="N92" s="10"/>
      <c r="O92" s="10"/>
      <c r="P92" s="10"/>
      <c r="Q92" s="10"/>
      <c r="R92" s="10"/>
      <c r="S92" s="10"/>
      <c r="T92" s="10"/>
      <c r="U92" s="10"/>
      <c r="V92" s="10"/>
      <c r="W92" s="10"/>
      <c r="X92" s="10"/>
      <c r="Y92" s="10"/>
      <c r="Z92" s="10"/>
    </row>
    <row r="93" spans="1:26" ht="15">
      <c r="A93" s="40" t="s">
        <v>772</v>
      </c>
      <c r="B93" s="40"/>
      <c r="C93" s="40"/>
      <c r="D93" s="40"/>
      <c r="E93" s="240" t="s">
        <v>19</v>
      </c>
      <c r="F93" s="236" t="s">
        <v>63</v>
      </c>
      <c r="G93" s="241"/>
      <c r="H93" s="239" t="s">
        <v>67</v>
      </c>
      <c r="I93" s="241"/>
      <c r="J93" s="239" t="s">
        <v>67</v>
      </c>
      <c r="K93" s="190">
        <v>30</v>
      </c>
      <c r="L93" s="1005"/>
      <c r="M93" s="547">
        <f>K93*L93</f>
        <v>0</v>
      </c>
      <c r="N93" s="10"/>
      <c r="O93" s="10"/>
      <c r="P93" s="10"/>
      <c r="Q93" s="10"/>
      <c r="R93" s="10"/>
      <c r="S93" s="10"/>
      <c r="T93" s="10"/>
      <c r="U93" s="10"/>
      <c r="V93" s="10"/>
      <c r="W93" s="10"/>
      <c r="X93" s="10"/>
      <c r="Y93" s="10"/>
      <c r="Z93" s="10"/>
    </row>
    <row r="94" spans="1:26">
      <c r="A94" s="43"/>
      <c r="B94" s="43"/>
      <c r="C94" s="43"/>
      <c r="D94" s="43"/>
      <c r="E94" s="263" t="s">
        <v>68</v>
      </c>
      <c r="F94" s="42"/>
      <c r="G94" s="234"/>
      <c r="H94" s="233"/>
      <c r="I94" s="234"/>
      <c r="J94" s="233"/>
      <c r="K94" s="247"/>
      <c r="L94" s="1088"/>
      <c r="M94" s="542"/>
      <c r="N94" s="10"/>
      <c r="O94" s="10"/>
      <c r="P94" s="10"/>
      <c r="Q94" s="10"/>
      <c r="R94" s="10"/>
      <c r="S94" s="10"/>
      <c r="T94" s="10"/>
      <c r="U94" s="10"/>
      <c r="V94" s="10"/>
      <c r="W94" s="10"/>
      <c r="X94" s="10"/>
      <c r="Y94" s="10"/>
      <c r="Z94" s="10"/>
    </row>
    <row r="95" spans="1:26">
      <c r="A95" s="43"/>
      <c r="B95" s="43"/>
      <c r="C95" s="43"/>
      <c r="D95" s="43"/>
      <c r="E95" s="264" t="s">
        <v>69</v>
      </c>
      <c r="F95" s="42"/>
      <c r="G95" s="234"/>
      <c r="H95" s="233"/>
      <c r="I95" s="234"/>
      <c r="J95" s="233"/>
      <c r="K95" s="247"/>
      <c r="L95" s="1088"/>
      <c r="M95" s="542"/>
      <c r="N95" s="10"/>
      <c r="O95" s="10"/>
      <c r="P95" s="10"/>
      <c r="Q95" s="10"/>
      <c r="R95" s="10"/>
      <c r="S95" s="10"/>
      <c r="T95" s="10"/>
      <c r="U95" s="10"/>
      <c r="V95" s="10"/>
      <c r="W95" s="10"/>
      <c r="X95" s="10"/>
      <c r="Y95" s="10"/>
      <c r="Z95" s="10"/>
    </row>
    <row r="96" spans="1:26">
      <c r="A96" s="12"/>
      <c r="B96" s="12"/>
      <c r="C96" s="12"/>
      <c r="D96" s="12"/>
      <c r="E96" s="29"/>
      <c r="F96" s="550"/>
      <c r="G96" s="257"/>
      <c r="H96" s="249"/>
      <c r="I96" s="257"/>
      <c r="J96" s="249"/>
      <c r="K96" s="247"/>
      <c r="L96" s="1088"/>
      <c r="M96" s="542"/>
      <c r="N96" s="10"/>
      <c r="O96" s="10"/>
      <c r="P96" s="10"/>
      <c r="Q96" s="10"/>
      <c r="R96" s="10"/>
      <c r="S96" s="10"/>
      <c r="T96" s="10"/>
      <c r="U96" s="10"/>
      <c r="V96" s="10"/>
      <c r="W96" s="10"/>
      <c r="X96" s="10"/>
      <c r="Y96" s="10"/>
      <c r="Z96" s="10"/>
    </row>
    <row r="97" spans="1:26">
      <c r="A97" s="46" t="s">
        <v>70</v>
      </c>
      <c r="B97" s="43"/>
      <c r="C97" s="43"/>
      <c r="D97" s="43"/>
      <c r="E97" s="252"/>
      <c r="F97" s="253"/>
      <c r="G97" s="564"/>
      <c r="H97" s="254"/>
      <c r="I97" s="234"/>
      <c r="J97" s="254"/>
      <c r="K97" s="689"/>
      <c r="L97" s="1088"/>
      <c r="M97" s="542"/>
      <c r="N97" s="10"/>
      <c r="O97" s="10"/>
      <c r="P97" s="10"/>
      <c r="Q97" s="10"/>
      <c r="R97" s="10"/>
      <c r="S97" s="10"/>
      <c r="T97" s="10"/>
      <c r="U97" s="10"/>
      <c r="V97" s="10"/>
      <c r="W97" s="10"/>
      <c r="X97" s="10"/>
      <c r="Y97" s="10"/>
      <c r="Z97" s="10"/>
    </row>
    <row r="98" spans="1:26">
      <c r="A98" s="40" t="s">
        <v>34</v>
      </c>
      <c r="B98" s="40"/>
      <c r="C98" s="40"/>
      <c r="D98" s="40"/>
      <c r="E98" s="235" t="s">
        <v>16</v>
      </c>
      <c r="F98" s="236" t="s">
        <v>908</v>
      </c>
      <c r="G98" s="565">
        <v>280</v>
      </c>
      <c r="H98" s="239">
        <v>100</v>
      </c>
      <c r="I98" s="241">
        <v>3</v>
      </c>
      <c r="J98" s="239">
        <v>400</v>
      </c>
      <c r="K98" s="190">
        <v>1</v>
      </c>
      <c r="L98" s="1005"/>
      <c r="M98" s="547">
        <f>K98*L98</f>
        <v>0</v>
      </c>
      <c r="N98" s="10"/>
      <c r="O98" s="10"/>
      <c r="P98" s="10"/>
      <c r="Q98" s="10"/>
      <c r="R98" s="10"/>
      <c r="S98" s="10"/>
      <c r="T98" s="10"/>
      <c r="U98" s="10"/>
      <c r="V98" s="10"/>
      <c r="W98" s="10"/>
      <c r="X98" s="10"/>
      <c r="Y98" s="10"/>
      <c r="Z98" s="10"/>
    </row>
    <row r="99" spans="1:26" ht="15">
      <c r="A99" s="40" t="s">
        <v>766</v>
      </c>
      <c r="B99" s="40"/>
      <c r="C99" s="40"/>
      <c r="D99" s="40"/>
      <c r="E99" s="235" t="s">
        <v>19</v>
      </c>
      <c r="F99" s="236" t="s">
        <v>908</v>
      </c>
      <c r="G99" s="565">
        <v>280</v>
      </c>
      <c r="H99" s="239">
        <v>100</v>
      </c>
      <c r="I99" s="241">
        <v>3</v>
      </c>
      <c r="J99" s="239">
        <v>400</v>
      </c>
      <c r="K99" s="190">
        <v>1</v>
      </c>
      <c r="L99" s="1005"/>
      <c r="M99" s="547">
        <f>K99*L99</f>
        <v>0</v>
      </c>
      <c r="N99" s="10"/>
      <c r="O99" s="10"/>
      <c r="P99" s="10"/>
      <c r="Q99" s="10"/>
      <c r="R99" s="10"/>
      <c r="S99" s="10"/>
      <c r="T99" s="10"/>
      <c r="U99" s="10"/>
      <c r="V99" s="10"/>
      <c r="W99" s="10"/>
      <c r="X99" s="10"/>
      <c r="Y99" s="10"/>
      <c r="Z99" s="10"/>
    </row>
    <row r="100" spans="1:26">
      <c r="A100" s="40" t="s">
        <v>71</v>
      </c>
      <c r="B100" s="40"/>
      <c r="C100" s="40"/>
      <c r="D100" s="40"/>
      <c r="E100" s="240" t="s">
        <v>31</v>
      </c>
      <c r="F100" s="236" t="s">
        <v>908</v>
      </c>
      <c r="G100" s="565">
        <v>280</v>
      </c>
      <c r="H100" s="239">
        <v>2000</v>
      </c>
      <c r="I100" s="241">
        <v>1</v>
      </c>
      <c r="J100" s="566">
        <v>8000</v>
      </c>
      <c r="K100" s="190">
        <v>1</v>
      </c>
      <c r="L100" s="1005"/>
      <c r="M100" s="547">
        <f>K100*L100</f>
        <v>0</v>
      </c>
      <c r="N100" s="10"/>
      <c r="O100" s="10"/>
      <c r="P100" s="10"/>
      <c r="Q100" s="10"/>
      <c r="R100" s="10"/>
      <c r="S100" s="10"/>
      <c r="T100" s="10"/>
      <c r="U100" s="10"/>
      <c r="V100" s="10"/>
      <c r="W100" s="10"/>
      <c r="X100" s="10"/>
      <c r="Y100" s="10"/>
      <c r="Z100" s="10"/>
    </row>
    <row r="101" spans="1:26">
      <c r="A101" s="40" t="s">
        <v>72</v>
      </c>
      <c r="B101" s="40"/>
      <c r="C101" s="40"/>
      <c r="D101" s="40"/>
      <c r="E101" s="240" t="s">
        <v>33</v>
      </c>
      <c r="F101" s="236" t="s">
        <v>908</v>
      </c>
      <c r="G101" s="565">
        <v>280</v>
      </c>
      <c r="H101" s="239">
        <v>4000</v>
      </c>
      <c r="I101" s="241">
        <v>1</v>
      </c>
      <c r="J101" s="239">
        <v>8000</v>
      </c>
      <c r="K101" s="190">
        <v>1</v>
      </c>
      <c r="L101" s="1005"/>
      <c r="M101" s="547">
        <f>K101*L101</f>
        <v>0</v>
      </c>
      <c r="N101" s="10"/>
      <c r="O101" s="10"/>
      <c r="P101" s="10"/>
      <c r="Q101" s="10"/>
      <c r="R101" s="10"/>
      <c r="S101" s="10"/>
      <c r="T101" s="10"/>
      <c r="U101" s="10"/>
      <c r="V101" s="10"/>
      <c r="W101" s="10"/>
      <c r="X101" s="10"/>
      <c r="Y101" s="10"/>
      <c r="Z101" s="10"/>
    </row>
    <row r="102" spans="1:26">
      <c r="A102" s="40" t="s">
        <v>73</v>
      </c>
      <c r="B102" s="40"/>
      <c r="C102" s="40"/>
      <c r="D102" s="40"/>
      <c r="E102" s="241" t="s">
        <v>654</v>
      </c>
      <c r="F102" s="236" t="s">
        <v>906</v>
      </c>
      <c r="G102" s="565">
        <v>280</v>
      </c>
      <c r="H102" s="239">
        <v>1000</v>
      </c>
      <c r="I102" s="241">
        <v>1</v>
      </c>
      <c r="J102" s="239">
        <v>8000</v>
      </c>
      <c r="K102" s="190">
        <v>1</v>
      </c>
      <c r="L102" s="1005"/>
      <c r="M102" s="547">
        <f>K102*L102</f>
        <v>0</v>
      </c>
      <c r="N102" s="10"/>
      <c r="O102" s="10"/>
      <c r="P102" s="10"/>
      <c r="Q102" s="10"/>
      <c r="R102" s="10"/>
      <c r="S102" s="10"/>
      <c r="T102" s="10"/>
      <c r="U102" s="10"/>
      <c r="V102" s="10"/>
      <c r="W102" s="10"/>
      <c r="X102" s="10"/>
      <c r="Y102" s="10"/>
      <c r="Z102" s="10"/>
    </row>
    <row r="103" spans="1:26">
      <c r="A103" s="24"/>
      <c r="B103" s="12"/>
      <c r="C103" s="12"/>
      <c r="D103" s="12"/>
      <c r="E103" s="29"/>
      <c r="F103" s="256"/>
      <c r="G103" s="567"/>
      <c r="H103" s="249"/>
      <c r="I103" s="257"/>
      <c r="J103" s="249"/>
      <c r="K103" s="247"/>
      <c r="L103" s="1088"/>
      <c r="M103" s="542"/>
      <c r="N103" s="10"/>
      <c r="O103" s="10"/>
      <c r="P103" s="10"/>
      <c r="Q103" s="10"/>
      <c r="R103" s="10"/>
      <c r="S103" s="10"/>
      <c r="T103" s="10"/>
      <c r="U103" s="10"/>
      <c r="V103" s="10"/>
      <c r="W103" s="10"/>
      <c r="X103" s="10"/>
      <c r="Y103" s="10"/>
      <c r="Z103" s="10"/>
    </row>
    <row r="104" spans="1:26">
      <c r="A104" s="21" t="s">
        <v>74</v>
      </c>
      <c r="B104" s="13"/>
      <c r="C104" s="13"/>
      <c r="D104" s="13"/>
      <c r="E104" s="29"/>
      <c r="F104" s="35"/>
      <c r="G104" s="544"/>
      <c r="H104" s="39"/>
      <c r="I104" s="544"/>
      <c r="J104" s="39"/>
      <c r="K104" s="689"/>
      <c r="L104" s="1088"/>
      <c r="M104" s="542"/>
      <c r="N104" s="10"/>
      <c r="O104" s="10"/>
      <c r="P104" s="10"/>
      <c r="Q104" s="10"/>
      <c r="R104" s="10"/>
      <c r="S104" s="10"/>
      <c r="T104" s="10"/>
      <c r="U104" s="10"/>
      <c r="V104" s="10"/>
      <c r="W104" s="10"/>
      <c r="X104" s="10"/>
      <c r="Y104" s="10"/>
      <c r="Z104" s="10"/>
    </row>
    <row r="105" spans="1:26">
      <c r="A105" s="12" t="s">
        <v>75</v>
      </c>
      <c r="B105" s="12"/>
      <c r="C105" s="12"/>
      <c r="D105" s="12"/>
      <c r="E105" s="206" t="s">
        <v>31</v>
      </c>
      <c r="F105" s="207" t="s">
        <v>906</v>
      </c>
      <c r="G105" s="210"/>
      <c r="H105" s="209">
        <v>500</v>
      </c>
      <c r="I105" s="210"/>
      <c r="J105" s="209">
        <v>2000</v>
      </c>
      <c r="K105" s="190" t="s">
        <v>149</v>
      </c>
      <c r="L105" s="1089" t="s">
        <v>918</v>
      </c>
      <c r="M105" s="547" t="s">
        <v>922</v>
      </c>
      <c r="N105" s="10"/>
      <c r="O105" s="10"/>
      <c r="P105" s="10"/>
      <c r="Q105" s="10"/>
      <c r="R105" s="10"/>
      <c r="S105" s="10"/>
      <c r="T105" s="10"/>
      <c r="U105" s="10"/>
      <c r="V105" s="10"/>
      <c r="W105" s="10"/>
      <c r="X105" s="10"/>
      <c r="Y105" s="10"/>
      <c r="Z105" s="10"/>
    </row>
    <row r="106" spans="1:26">
      <c r="A106" s="12" t="s">
        <v>34</v>
      </c>
      <c r="B106" s="12"/>
      <c r="C106" s="12"/>
      <c r="D106" s="12"/>
      <c r="E106" s="206" t="s">
        <v>16</v>
      </c>
      <c r="F106" s="207" t="s">
        <v>906</v>
      </c>
      <c r="G106" s="210"/>
      <c r="H106" s="209">
        <v>100</v>
      </c>
      <c r="I106" s="210"/>
      <c r="J106" s="209">
        <v>400</v>
      </c>
      <c r="K106" s="190" t="s">
        <v>149</v>
      </c>
      <c r="L106" s="1089" t="s">
        <v>918</v>
      </c>
      <c r="M106" s="547" t="s">
        <v>922</v>
      </c>
      <c r="N106" s="10"/>
      <c r="O106" s="10"/>
      <c r="P106" s="10"/>
      <c r="Q106" s="10"/>
      <c r="R106" s="10"/>
      <c r="S106" s="10"/>
      <c r="T106" s="10"/>
      <c r="U106" s="10"/>
      <c r="V106" s="10"/>
      <c r="W106" s="10"/>
      <c r="X106" s="10"/>
      <c r="Y106" s="10"/>
      <c r="Z106" s="10"/>
    </row>
    <row r="107" spans="1:26">
      <c r="A107" s="12" t="s">
        <v>76</v>
      </c>
      <c r="B107" s="12"/>
      <c r="C107" s="12"/>
      <c r="D107" s="12"/>
      <c r="E107" s="206" t="s">
        <v>77</v>
      </c>
      <c r="F107" s="207" t="s">
        <v>906</v>
      </c>
      <c r="G107" s="210"/>
      <c r="H107" s="209">
        <v>500</v>
      </c>
      <c r="I107" s="210"/>
      <c r="J107" s="265">
        <v>2000</v>
      </c>
      <c r="K107" s="190" t="s">
        <v>149</v>
      </c>
      <c r="L107" s="1089" t="s">
        <v>918</v>
      </c>
      <c r="M107" s="547" t="s">
        <v>922</v>
      </c>
      <c r="N107" s="10"/>
      <c r="O107" s="10"/>
      <c r="P107" s="10"/>
      <c r="Q107" s="10"/>
      <c r="R107" s="10"/>
      <c r="S107" s="10"/>
      <c r="T107" s="10"/>
      <c r="U107" s="10"/>
      <c r="V107" s="10"/>
      <c r="W107" s="10"/>
      <c r="X107" s="10"/>
      <c r="Y107" s="10"/>
      <c r="Z107" s="10"/>
    </row>
    <row r="108" spans="1:26">
      <c r="A108" s="47"/>
      <c r="B108" s="47"/>
      <c r="C108" s="47"/>
      <c r="D108" s="47"/>
      <c r="E108" s="202"/>
      <c r="F108" s="256"/>
      <c r="G108" s="257"/>
      <c r="H108" s="249"/>
      <c r="I108" s="257"/>
      <c r="J108" s="250"/>
      <c r="K108" s="247"/>
      <c r="L108" s="1088"/>
      <c r="M108" s="542"/>
      <c r="N108" s="10"/>
      <c r="O108" s="10"/>
      <c r="P108" s="10"/>
      <c r="Q108" s="10"/>
      <c r="R108" s="10"/>
      <c r="S108" s="10"/>
      <c r="T108" s="10"/>
      <c r="U108" s="10"/>
      <c r="V108" s="10"/>
      <c r="W108" s="10"/>
      <c r="X108" s="10"/>
      <c r="Y108" s="10"/>
      <c r="Z108" s="10"/>
    </row>
    <row r="109" spans="1:26">
      <c r="A109" s="21" t="s">
        <v>773</v>
      </c>
      <c r="B109" s="13"/>
      <c r="C109" s="13"/>
      <c r="D109" s="13"/>
      <c r="E109" s="29"/>
      <c r="F109" s="35"/>
      <c r="G109" s="544"/>
      <c r="H109" s="39"/>
      <c r="I109" s="544"/>
      <c r="J109" s="39"/>
      <c r="K109" s="689"/>
      <c r="L109" s="1088"/>
      <c r="M109" s="542"/>
      <c r="N109" s="10"/>
      <c r="O109" s="10"/>
      <c r="P109" s="10"/>
      <c r="Q109" s="10"/>
      <c r="R109" s="10"/>
      <c r="S109" s="10"/>
      <c r="T109" s="10"/>
      <c r="U109" s="10"/>
      <c r="V109" s="10"/>
      <c r="W109" s="10"/>
      <c r="X109" s="10"/>
      <c r="Y109" s="10"/>
      <c r="Z109" s="10"/>
    </row>
    <row r="110" spans="1:26">
      <c r="A110" s="21" t="s">
        <v>78</v>
      </c>
      <c r="B110" s="13"/>
      <c r="C110" s="13"/>
      <c r="D110" s="13"/>
      <c r="E110" s="29"/>
      <c r="F110" s="35"/>
      <c r="G110" s="544"/>
      <c r="H110" s="39"/>
      <c r="I110" s="544"/>
      <c r="J110" s="39"/>
      <c r="K110" s="689"/>
      <c r="L110" s="1088"/>
      <c r="M110" s="542"/>
      <c r="N110" s="10"/>
      <c r="O110" s="10"/>
      <c r="P110" s="10"/>
      <c r="Q110" s="10"/>
      <c r="R110" s="10"/>
      <c r="S110" s="10"/>
      <c r="T110" s="10"/>
      <c r="U110" s="10"/>
      <c r="V110" s="10"/>
      <c r="W110" s="10"/>
      <c r="X110" s="10"/>
      <c r="Y110" s="10"/>
      <c r="Z110" s="10"/>
    </row>
    <row r="111" spans="1:26">
      <c r="A111" s="46" t="s">
        <v>79</v>
      </c>
      <c r="B111" s="43"/>
      <c r="C111" s="43"/>
      <c r="D111" s="43"/>
      <c r="E111" s="252"/>
      <c r="F111" s="253"/>
      <c r="G111" s="564"/>
      <c r="H111" s="254"/>
      <c r="I111" s="564"/>
      <c r="J111" s="254"/>
      <c r="K111" s="689"/>
      <c r="L111" s="1088"/>
      <c r="M111" s="542"/>
      <c r="N111" s="10"/>
      <c r="O111" s="10"/>
      <c r="P111" s="10"/>
      <c r="Q111" s="10"/>
      <c r="R111" s="10"/>
      <c r="S111" s="10"/>
      <c r="T111" s="10"/>
      <c r="U111" s="10"/>
      <c r="V111" s="10"/>
      <c r="W111" s="10"/>
      <c r="X111" s="10"/>
      <c r="Y111" s="10"/>
      <c r="Z111" s="10"/>
    </row>
    <row r="112" spans="1:26">
      <c r="A112" s="40" t="s">
        <v>80</v>
      </c>
      <c r="B112" s="40"/>
      <c r="C112" s="40"/>
      <c r="D112" s="40"/>
      <c r="E112" s="240" t="s">
        <v>81</v>
      </c>
      <c r="F112" s="236" t="s">
        <v>912</v>
      </c>
      <c r="G112" s="241">
        <v>40235</v>
      </c>
      <c r="H112" s="239">
        <v>5000</v>
      </c>
      <c r="I112" s="238">
        <f>G112/H112</f>
        <v>8.0470000000000006</v>
      </c>
      <c r="J112" s="266">
        <v>5000</v>
      </c>
      <c r="K112" s="190">
        <f>ROUND(G112/J112,0)</f>
        <v>8</v>
      </c>
      <c r="L112" s="1005"/>
      <c r="M112" s="547">
        <f t="shared" ref="M112:M121" si="8">K112*L112</f>
        <v>0</v>
      </c>
      <c r="N112" s="10"/>
      <c r="O112" s="10"/>
      <c r="P112" s="10"/>
      <c r="Q112" s="10"/>
      <c r="R112" s="10"/>
      <c r="S112" s="10"/>
      <c r="T112" s="10"/>
      <c r="U112" s="10"/>
      <c r="V112" s="10"/>
      <c r="W112" s="10"/>
      <c r="X112" s="10"/>
      <c r="Y112" s="10"/>
      <c r="Z112" s="10"/>
    </row>
    <row r="113" spans="1:26">
      <c r="A113" s="40" t="s">
        <v>82</v>
      </c>
      <c r="B113" s="40"/>
      <c r="C113" s="40"/>
      <c r="D113" s="40"/>
      <c r="E113" s="240" t="s">
        <v>31</v>
      </c>
      <c r="F113" s="236" t="s">
        <v>912</v>
      </c>
      <c r="G113" s="241">
        <v>40235</v>
      </c>
      <c r="H113" s="239">
        <v>5000</v>
      </c>
      <c r="I113" s="238">
        <f t="shared" ref="I113:I121" si="9">G113/H113</f>
        <v>8.0470000000000006</v>
      </c>
      <c r="J113" s="266">
        <v>5000</v>
      </c>
      <c r="K113" s="190">
        <f t="shared" ref="K113:K121" si="10">ROUND(G113/J113,0)</f>
        <v>8</v>
      </c>
      <c r="L113" s="1005"/>
      <c r="M113" s="547">
        <f t="shared" si="8"/>
        <v>0</v>
      </c>
      <c r="N113" s="10"/>
      <c r="O113" s="10"/>
      <c r="P113" s="10"/>
      <c r="Q113" s="10"/>
      <c r="R113" s="10"/>
      <c r="S113" s="10"/>
      <c r="T113" s="10"/>
      <c r="U113" s="10"/>
      <c r="V113" s="10"/>
      <c r="W113" s="10"/>
      <c r="X113" s="10"/>
      <c r="Y113" s="10"/>
      <c r="Z113" s="10"/>
    </row>
    <row r="114" spans="1:26">
      <c r="A114" s="40" t="s">
        <v>83</v>
      </c>
      <c r="B114" s="40"/>
      <c r="C114" s="40"/>
      <c r="D114" s="40"/>
      <c r="E114" s="240" t="s">
        <v>31</v>
      </c>
      <c r="F114" s="236" t="s">
        <v>912</v>
      </c>
      <c r="G114" s="241">
        <v>40235</v>
      </c>
      <c r="H114" s="239">
        <v>3000</v>
      </c>
      <c r="I114" s="238">
        <f t="shared" si="9"/>
        <v>13.411666666666667</v>
      </c>
      <c r="J114" s="266">
        <v>10000</v>
      </c>
      <c r="K114" s="190">
        <f t="shared" si="10"/>
        <v>4</v>
      </c>
      <c r="L114" s="1005"/>
      <c r="M114" s="547">
        <f t="shared" si="8"/>
        <v>0</v>
      </c>
      <c r="N114" s="10"/>
      <c r="O114" s="10"/>
      <c r="P114" s="10"/>
      <c r="Q114" s="10"/>
      <c r="R114" s="10"/>
      <c r="S114" s="10"/>
      <c r="T114" s="10"/>
      <c r="U114" s="10"/>
      <c r="V114" s="10"/>
      <c r="W114" s="10"/>
      <c r="X114" s="10"/>
      <c r="Y114" s="10"/>
      <c r="Z114" s="10"/>
    </row>
    <row r="115" spans="1:26">
      <c r="A115" s="40" t="s">
        <v>84</v>
      </c>
      <c r="B115" s="40"/>
      <c r="C115" s="40"/>
      <c r="D115" s="40"/>
      <c r="E115" s="240" t="s">
        <v>85</v>
      </c>
      <c r="F115" s="236" t="s">
        <v>912</v>
      </c>
      <c r="G115" s="241">
        <v>40235</v>
      </c>
      <c r="H115" s="239">
        <v>3000</v>
      </c>
      <c r="I115" s="238">
        <f t="shared" si="9"/>
        <v>13.411666666666667</v>
      </c>
      <c r="J115" s="239">
        <v>10000</v>
      </c>
      <c r="K115" s="190">
        <f t="shared" si="10"/>
        <v>4</v>
      </c>
      <c r="L115" s="1005"/>
      <c r="M115" s="547">
        <f t="shared" si="8"/>
        <v>0</v>
      </c>
      <c r="N115" s="10"/>
      <c r="O115" s="10"/>
      <c r="P115" s="10"/>
      <c r="Q115" s="10"/>
      <c r="R115" s="10"/>
      <c r="S115" s="10"/>
      <c r="T115" s="10"/>
      <c r="U115" s="10"/>
      <c r="V115" s="10"/>
      <c r="W115" s="10"/>
      <c r="X115" s="10"/>
      <c r="Y115" s="10"/>
      <c r="Z115" s="10"/>
    </row>
    <row r="116" spans="1:26">
      <c r="A116" s="40" t="s">
        <v>86</v>
      </c>
      <c r="B116" s="40"/>
      <c r="C116" s="40"/>
      <c r="D116" s="40"/>
      <c r="E116" s="235" t="s">
        <v>87</v>
      </c>
      <c r="F116" s="236" t="s">
        <v>912</v>
      </c>
      <c r="G116" s="241">
        <v>40235</v>
      </c>
      <c r="H116" s="239">
        <v>3000</v>
      </c>
      <c r="I116" s="238">
        <f t="shared" si="9"/>
        <v>13.411666666666667</v>
      </c>
      <c r="J116" s="239">
        <v>10000</v>
      </c>
      <c r="K116" s="190">
        <f t="shared" si="10"/>
        <v>4</v>
      </c>
      <c r="L116" s="1005"/>
      <c r="M116" s="547">
        <f t="shared" si="8"/>
        <v>0</v>
      </c>
      <c r="N116" s="10"/>
      <c r="O116" s="10"/>
      <c r="P116" s="10"/>
      <c r="Q116" s="10"/>
      <c r="R116" s="10"/>
      <c r="S116" s="10"/>
      <c r="T116" s="10"/>
      <c r="U116" s="10"/>
      <c r="V116" s="10"/>
      <c r="W116" s="10"/>
      <c r="X116" s="10"/>
      <c r="Y116" s="10"/>
      <c r="Z116" s="10"/>
    </row>
    <row r="117" spans="1:26">
      <c r="A117" s="40" t="s">
        <v>32</v>
      </c>
      <c r="B117" s="40"/>
      <c r="C117" s="40"/>
      <c r="D117" s="40"/>
      <c r="E117" s="240" t="s">
        <v>33</v>
      </c>
      <c r="F117" s="236" t="s">
        <v>912</v>
      </c>
      <c r="G117" s="241">
        <v>40235</v>
      </c>
      <c r="H117" s="239">
        <v>10000</v>
      </c>
      <c r="I117" s="238">
        <f t="shared" si="9"/>
        <v>4.0235000000000003</v>
      </c>
      <c r="J117" s="239">
        <v>40000</v>
      </c>
      <c r="K117" s="190">
        <v>2</v>
      </c>
      <c r="L117" s="1005"/>
      <c r="M117" s="547">
        <f t="shared" si="8"/>
        <v>0</v>
      </c>
      <c r="N117" s="10"/>
      <c r="O117" s="10"/>
      <c r="P117" s="10"/>
      <c r="Q117" s="10"/>
      <c r="R117" s="10"/>
      <c r="S117" s="10"/>
      <c r="T117" s="10"/>
      <c r="U117" s="10"/>
      <c r="V117" s="10"/>
      <c r="W117" s="10"/>
      <c r="X117" s="10"/>
      <c r="Y117" s="10"/>
      <c r="Z117" s="10"/>
    </row>
    <row r="118" spans="1:26">
      <c r="A118" s="40" t="s">
        <v>34</v>
      </c>
      <c r="B118" s="40"/>
      <c r="C118" s="40"/>
      <c r="D118" s="40"/>
      <c r="E118" s="235" t="s">
        <v>16</v>
      </c>
      <c r="F118" s="236" t="s">
        <v>906</v>
      </c>
      <c r="G118" s="241">
        <v>63022</v>
      </c>
      <c r="H118" s="239">
        <v>500</v>
      </c>
      <c r="I118" s="238">
        <f t="shared" si="9"/>
        <v>126.044</v>
      </c>
      <c r="J118" s="266">
        <v>2000</v>
      </c>
      <c r="K118" s="190">
        <f t="shared" si="10"/>
        <v>32</v>
      </c>
      <c r="L118" s="1005"/>
      <c r="M118" s="547">
        <f t="shared" si="8"/>
        <v>0</v>
      </c>
      <c r="N118" s="10"/>
      <c r="O118" s="10"/>
      <c r="P118" s="10"/>
      <c r="Q118" s="10"/>
      <c r="R118" s="10"/>
      <c r="S118" s="10"/>
      <c r="T118" s="10"/>
      <c r="U118" s="10"/>
      <c r="V118" s="10"/>
      <c r="W118" s="10"/>
      <c r="X118" s="10"/>
      <c r="Y118" s="10"/>
      <c r="Z118" s="10"/>
    </row>
    <row r="119" spans="1:26" ht="15">
      <c r="A119" s="40" t="s">
        <v>766</v>
      </c>
      <c r="B119" s="40"/>
      <c r="C119" s="40"/>
      <c r="D119" s="40"/>
      <c r="E119" s="235" t="s">
        <v>19</v>
      </c>
      <c r="F119" s="236" t="s">
        <v>906</v>
      </c>
      <c r="G119" s="241">
        <v>63022</v>
      </c>
      <c r="H119" s="239">
        <v>500</v>
      </c>
      <c r="I119" s="238">
        <f t="shared" si="9"/>
        <v>126.044</v>
      </c>
      <c r="J119" s="266">
        <v>2000</v>
      </c>
      <c r="K119" s="190">
        <f t="shared" si="10"/>
        <v>32</v>
      </c>
      <c r="L119" s="1005"/>
      <c r="M119" s="547">
        <f t="shared" si="8"/>
        <v>0</v>
      </c>
      <c r="N119" s="10"/>
      <c r="O119" s="10"/>
      <c r="P119" s="10"/>
      <c r="Q119" s="10"/>
      <c r="R119" s="10"/>
      <c r="S119" s="10"/>
      <c r="T119" s="10"/>
      <c r="U119" s="10"/>
      <c r="V119" s="10"/>
      <c r="W119" s="10"/>
      <c r="X119" s="10"/>
      <c r="Y119" s="10"/>
      <c r="Z119" s="10"/>
    </row>
    <row r="120" spans="1:26" ht="15">
      <c r="A120" s="40" t="s">
        <v>774</v>
      </c>
      <c r="B120" s="40"/>
      <c r="C120" s="40"/>
      <c r="D120" s="40"/>
      <c r="E120" s="235" t="s">
        <v>19</v>
      </c>
      <c r="F120" s="236" t="s">
        <v>906</v>
      </c>
      <c r="G120" s="241">
        <v>63022</v>
      </c>
      <c r="H120" s="239">
        <v>10000</v>
      </c>
      <c r="I120" s="238">
        <f t="shared" si="9"/>
        <v>6.3022</v>
      </c>
      <c r="J120" s="266">
        <v>20000</v>
      </c>
      <c r="K120" s="190">
        <f t="shared" si="10"/>
        <v>3</v>
      </c>
      <c r="L120" s="1005"/>
      <c r="M120" s="547">
        <f t="shared" si="8"/>
        <v>0</v>
      </c>
      <c r="N120" s="10"/>
      <c r="O120" s="10"/>
      <c r="P120" s="10"/>
      <c r="Q120" s="10"/>
      <c r="R120" s="10"/>
      <c r="S120" s="10"/>
      <c r="T120" s="10"/>
      <c r="U120" s="10"/>
      <c r="V120" s="10"/>
      <c r="W120" s="10"/>
      <c r="X120" s="10"/>
      <c r="Y120" s="10"/>
      <c r="Z120" s="10"/>
    </row>
    <row r="121" spans="1:26">
      <c r="A121" s="40" t="s">
        <v>88</v>
      </c>
      <c r="B121" s="40"/>
      <c r="C121" s="40"/>
      <c r="D121" s="40"/>
      <c r="E121" s="240" t="s">
        <v>89</v>
      </c>
      <c r="F121" s="236" t="s">
        <v>906</v>
      </c>
      <c r="G121" s="241">
        <v>63022</v>
      </c>
      <c r="H121" s="239">
        <v>2000</v>
      </c>
      <c r="I121" s="238">
        <f t="shared" si="9"/>
        <v>31.510999999999999</v>
      </c>
      <c r="J121" s="266">
        <v>8000</v>
      </c>
      <c r="K121" s="190">
        <f t="shared" si="10"/>
        <v>8</v>
      </c>
      <c r="L121" s="1005"/>
      <c r="M121" s="547">
        <f t="shared" si="8"/>
        <v>0</v>
      </c>
      <c r="N121" s="10"/>
      <c r="O121" s="10"/>
      <c r="P121" s="10"/>
      <c r="Q121" s="10"/>
      <c r="R121" s="10"/>
      <c r="S121" s="10"/>
      <c r="T121" s="10"/>
      <c r="U121" s="10"/>
      <c r="V121" s="10"/>
      <c r="W121" s="10"/>
      <c r="X121" s="10"/>
      <c r="Y121" s="10"/>
      <c r="Z121" s="10"/>
    </row>
    <row r="122" spans="1:26">
      <c r="A122" s="24"/>
      <c r="B122" s="12"/>
      <c r="C122" s="12"/>
      <c r="D122" s="12"/>
      <c r="E122" s="29"/>
      <c r="F122" s="256"/>
      <c r="G122" s="568"/>
      <c r="H122" s="249"/>
      <c r="I122" s="257"/>
      <c r="J122" s="249"/>
      <c r="K122" s="247"/>
      <c r="L122" s="1088"/>
      <c r="M122" s="542"/>
      <c r="N122" s="10"/>
      <c r="O122" s="10"/>
      <c r="P122" s="10"/>
      <c r="Q122" s="10"/>
      <c r="R122" s="10"/>
      <c r="S122" s="10"/>
      <c r="T122" s="10"/>
      <c r="U122" s="10"/>
      <c r="V122" s="10"/>
      <c r="W122" s="10"/>
      <c r="X122" s="10"/>
      <c r="Y122" s="10"/>
      <c r="Z122" s="10"/>
    </row>
    <row r="123" spans="1:26">
      <c r="A123" s="21" t="s">
        <v>759</v>
      </c>
      <c r="B123" s="13"/>
      <c r="C123" s="13"/>
      <c r="D123" s="13"/>
      <c r="E123" s="29"/>
      <c r="F123" s="35"/>
      <c r="G123" s="544"/>
      <c r="H123" s="39"/>
      <c r="I123" s="544"/>
      <c r="J123" s="39"/>
      <c r="K123" s="689"/>
      <c r="L123" s="1088"/>
      <c r="M123" s="542"/>
      <c r="N123" s="10"/>
      <c r="O123" s="10"/>
      <c r="P123" s="10"/>
      <c r="Q123" s="10"/>
      <c r="R123" s="10"/>
      <c r="S123" s="10"/>
      <c r="T123" s="10"/>
      <c r="U123" s="10"/>
      <c r="V123" s="10"/>
      <c r="W123" s="10"/>
      <c r="X123" s="10"/>
      <c r="Y123" s="10"/>
      <c r="Z123" s="10"/>
    </row>
    <row r="124" spans="1:26">
      <c r="A124" s="12" t="s">
        <v>90</v>
      </c>
      <c r="B124" s="12"/>
      <c r="C124" s="12"/>
      <c r="D124" s="12"/>
      <c r="E124" s="267" t="s">
        <v>654</v>
      </c>
      <c r="F124" s="207" t="s">
        <v>760</v>
      </c>
      <c r="G124" s="210">
        <v>43</v>
      </c>
      <c r="H124" s="209" t="s">
        <v>91</v>
      </c>
      <c r="I124" s="210">
        <v>35</v>
      </c>
      <c r="J124" s="209">
        <v>0.3</v>
      </c>
      <c r="K124" s="190">
        <v>8</v>
      </c>
      <c r="L124" s="1005"/>
      <c r="M124" s="547">
        <f>K124*L124</f>
        <v>0</v>
      </c>
      <c r="N124" s="10"/>
      <c r="O124" s="10"/>
      <c r="P124" s="10"/>
      <c r="Q124" s="10"/>
      <c r="R124" s="10"/>
      <c r="S124" s="10"/>
      <c r="T124" s="10"/>
      <c r="U124" s="10"/>
      <c r="V124" s="10"/>
      <c r="W124" s="10"/>
      <c r="X124" s="10"/>
      <c r="Y124" s="10"/>
      <c r="Z124" s="10"/>
    </row>
    <row r="125" spans="1:26">
      <c r="A125" s="12" t="s">
        <v>92</v>
      </c>
      <c r="B125" s="12"/>
      <c r="C125" s="12"/>
      <c r="D125" s="12"/>
      <c r="E125" s="267" t="s">
        <v>654</v>
      </c>
      <c r="F125" s="207" t="s">
        <v>760</v>
      </c>
      <c r="G125" s="210">
        <v>43</v>
      </c>
      <c r="H125" s="209" t="s">
        <v>91</v>
      </c>
      <c r="I125" s="210">
        <v>35</v>
      </c>
      <c r="J125" s="209">
        <v>0.3</v>
      </c>
      <c r="K125" s="190">
        <v>8</v>
      </c>
      <c r="L125" s="1005"/>
      <c r="M125" s="547">
        <f>K125*L125</f>
        <v>0</v>
      </c>
      <c r="N125" s="10"/>
      <c r="O125" s="10"/>
      <c r="P125" s="10"/>
      <c r="Q125" s="10"/>
      <c r="R125" s="10"/>
      <c r="S125" s="10"/>
      <c r="T125" s="10"/>
      <c r="U125" s="10"/>
      <c r="V125" s="10"/>
      <c r="W125" s="10"/>
      <c r="X125" s="10"/>
      <c r="Y125" s="10"/>
      <c r="Z125" s="10"/>
    </row>
    <row r="126" spans="1:26">
      <c r="A126" s="12"/>
      <c r="B126" s="12"/>
      <c r="C126" s="12"/>
      <c r="D126" s="47"/>
      <c r="E126" s="268" t="s">
        <v>1218</v>
      </c>
      <c r="F126" s="244"/>
      <c r="G126" s="556"/>
      <c r="H126" s="270"/>
      <c r="I126" s="556"/>
      <c r="J126" s="270"/>
      <c r="K126" s="694"/>
      <c r="L126" s="1088"/>
      <c r="M126" s="542"/>
      <c r="N126" s="10"/>
      <c r="O126" s="10"/>
      <c r="P126" s="10"/>
      <c r="Q126" s="10"/>
      <c r="R126" s="10"/>
      <c r="S126" s="10"/>
      <c r="T126" s="10"/>
      <c r="U126" s="10"/>
      <c r="V126" s="10"/>
      <c r="W126" s="10"/>
      <c r="X126" s="10"/>
      <c r="Y126" s="10"/>
      <c r="Z126" s="10"/>
    </row>
    <row r="127" spans="1:26">
      <c r="A127" s="12"/>
      <c r="B127" s="12"/>
      <c r="C127" s="12"/>
      <c r="D127" s="47"/>
      <c r="E127" s="202"/>
      <c r="F127" s="569" t="s">
        <v>93</v>
      </c>
      <c r="G127" s="257"/>
      <c r="H127" s="249"/>
      <c r="I127" s="257"/>
      <c r="J127" s="249"/>
      <c r="K127" s="247"/>
      <c r="L127" s="1088"/>
      <c r="M127" s="542"/>
      <c r="N127" s="10"/>
      <c r="O127" s="10"/>
      <c r="P127" s="10"/>
      <c r="Q127" s="10"/>
      <c r="R127" s="10"/>
      <c r="S127" s="10"/>
      <c r="T127" s="10"/>
      <c r="U127" s="10"/>
      <c r="V127" s="10"/>
      <c r="W127" s="10"/>
      <c r="X127" s="10"/>
      <c r="Y127" s="10"/>
      <c r="Z127" s="10"/>
    </row>
    <row r="128" spans="1:26">
      <c r="A128" s="21" t="s">
        <v>94</v>
      </c>
      <c r="B128" s="12"/>
      <c r="C128" s="12"/>
      <c r="D128" s="47"/>
      <c r="E128" s="202"/>
      <c r="F128" s="256"/>
      <c r="G128" s="257"/>
      <c r="H128" s="249"/>
      <c r="I128" s="257"/>
      <c r="J128" s="249"/>
      <c r="K128" s="247"/>
      <c r="L128" s="1088"/>
      <c r="M128" s="542"/>
      <c r="N128" s="10"/>
      <c r="O128" s="10"/>
      <c r="P128" s="10"/>
      <c r="Q128" s="10"/>
      <c r="R128" s="10"/>
      <c r="S128" s="10"/>
      <c r="T128" s="10"/>
      <c r="U128" s="10"/>
      <c r="V128" s="10"/>
      <c r="W128" s="10"/>
      <c r="X128" s="10"/>
      <c r="Y128" s="10"/>
      <c r="Z128" s="10"/>
    </row>
    <row r="129" spans="1:26">
      <c r="A129" s="12" t="s">
        <v>95</v>
      </c>
      <c r="B129" s="12"/>
      <c r="C129" s="12"/>
      <c r="D129" s="12"/>
      <c r="E129" s="210" t="s">
        <v>654</v>
      </c>
      <c r="F129" s="207" t="s">
        <v>761</v>
      </c>
      <c r="G129" s="210"/>
      <c r="H129" s="209">
        <v>1</v>
      </c>
      <c r="I129" s="210"/>
      <c r="J129" s="209">
        <v>10</v>
      </c>
      <c r="K129" s="190" t="s">
        <v>149</v>
      </c>
      <c r="L129" s="1089" t="s">
        <v>918</v>
      </c>
      <c r="M129" s="547" t="s">
        <v>922</v>
      </c>
      <c r="N129" s="10"/>
      <c r="O129" s="10"/>
      <c r="P129" s="10"/>
      <c r="Q129" s="10"/>
      <c r="R129" s="10"/>
      <c r="S129" s="10"/>
      <c r="T129" s="10"/>
      <c r="U129" s="10"/>
      <c r="V129" s="10"/>
      <c r="W129" s="10"/>
      <c r="X129" s="10"/>
      <c r="Y129" s="10"/>
      <c r="Z129" s="10"/>
    </row>
    <row r="130" spans="1:26">
      <c r="A130" s="12" t="s">
        <v>96</v>
      </c>
      <c r="B130" s="12"/>
      <c r="C130" s="12"/>
      <c r="D130" s="12"/>
      <c r="E130" s="29"/>
      <c r="F130" s="256"/>
      <c r="G130" s="257"/>
      <c r="H130" s="249"/>
      <c r="I130" s="257"/>
      <c r="J130" s="249"/>
      <c r="K130" s="247"/>
      <c r="L130" s="1088"/>
      <c r="M130" s="542"/>
      <c r="N130" s="10"/>
      <c r="O130" s="10"/>
      <c r="P130" s="10"/>
      <c r="Q130" s="10"/>
      <c r="R130" s="10"/>
      <c r="S130" s="10"/>
      <c r="T130" s="10"/>
      <c r="U130" s="10"/>
      <c r="V130" s="10"/>
      <c r="W130" s="10"/>
      <c r="X130" s="10"/>
      <c r="Y130" s="10"/>
      <c r="Z130" s="10"/>
    </row>
    <row r="131" spans="1:26">
      <c r="A131" s="12" t="s">
        <v>97</v>
      </c>
      <c r="B131" s="12"/>
      <c r="C131" s="12"/>
      <c r="D131" s="12"/>
      <c r="E131" s="206" t="s">
        <v>31</v>
      </c>
      <c r="F131" s="207" t="s">
        <v>761</v>
      </c>
      <c r="G131" s="210"/>
      <c r="H131" s="291">
        <v>10</v>
      </c>
      <c r="I131" s="210"/>
      <c r="J131" s="291">
        <v>20</v>
      </c>
      <c r="K131" s="190" t="s">
        <v>149</v>
      </c>
      <c r="L131" s="1089" t="s">
        <v>918</v>
      </c>
      <c r="M131" s="547" t="s">
        <v>922</v>
      </c>
      <c r="N131" s="10"/>
      <c r="O131" s="10"/>
      <c r="P131" s="10"/>
      <c r="Q131" s="10"/>
      <c r="R131" s="10"/>
      <c r="S131" s="10"/>
      <c r="T131" s="10"/>
      <c r="U131" s="10"/>
      <c r="V131" s="10"/>
      <c r="W131" s="10"/>
      <c r="X131" s="10"/>
      <c r="Y131" s="10"/>
      <c r="Z131" s="10"/>
    </row>
    <row r="132" spans="1:26" ht="26.25" customHeight="1">
      <c r="A132" s="1147" t="s">
        <v>711</v>
      </c>
      <c r="B132" s="1148"/>
      <c r="C132" s="1148"/>
      <c r="D132" s="1149"/>
      <c r="E132" s="267" t="s">
        <v>654</v>
      </c>
      <c r="F132" s="207" t="s">
        <v>761</v>
      </c>
      <c r="G132" s="267"/>
      <c r="H132" s="207">
        <v>1</v>
      </c>
      <c r="I132" s="267"/>
      <c r="J132" s="207">
        <v>1</v>
      </c>
      <c r="K132" s="190" t="s">
        <v>149</v>
      </c>
      <c r="L132" s="1089" t="s">
        <v>918</v>
      </c>
      <c r="M132" s="547" t="s">
        <v>922</v>
      </c>
      <c r="N132" s="10"/>
      <c r="O132" s="10"/>
      <c r="P132" s="10"/>
      <c r="Q132" s="10"/>
      <c r="R132" s="10"/>
      <c r="S132" s="10"/>
      <c r="T132" s="10"/>
      <c r="U132" s="10"/>
      <c r="V132" s="10"/>
      <c r="W132" s="10"/>
      <c r="X132" s="10"/>
      <c r="Y132" s="10"/>
      <c r="Z132" s="10"/>
    </row>
    <row r="133" spans="1:26">
      <c r="A133" s="12" t="s">
        <v>648</v>
      </c>
      <c r="B133" s="13"/>
      <c r="C133" s="13"/>
      <c r="D133" s="13"/>
      <c r="E133" s="29"/>
      <c r="F133" s="244"/>
      <c r="G133" s="257"/>
      <c r="H133" s="249"/>
      <c r="I133" s="257"/>
      <c r="J133" s="249"/>
      <c r="K133" s="247"/>
      <c r="L133" s="1088"/>
      <c r="M133" s="542"/>
      <c r="N133" s="10"/>
      <c r="O133" s="10"/>
      <c r="P133" s="10"/>
      <c r="Q133" s="10"/>
      <c r="R133" s="10"/>
      <c r="S133" s="10"/>
      <c r="T133" s="10"/>
      <c r="U133" s="10"/>
      <c r="V133" s="10"/>
      <c r="W133" s="10"/>
      <c r="X133" s="10"/>
      <c r="Y133" s="10"/>
      <c r="Z133" s="10"/>
    </row>
    <row r="134" spans="1:26" ht="15" thickBot="1">
      <c r="A134" s="12"/>
      <c r="B134" s="13"/>
      <c r="C134" s="13"/>
      <c r="D134" s="13"/>
      <c r="E134" s="29"/>
      <c r="F134" s="244"/>
      <c r="G134" s="682"/>
      <c r="H134" s="1103" t="s">
        <v>9</v>
      </c>
      <c r="I134" s="1103"/>
      <c r="J134" s="1103"/>
      <c r="K134" s="1103"/>
      <c r="L134" s="1298">
        <f>SUM(M25:M132)</f>
        <v>0</v>
      </c>
      <c r="M134" s="1298"/>
      <c r="N134" s="10"/>
      <c r="O134" s="10"/>
      <c r="P134" s="10"/>
      <c r="Q134" s="10"/>
      <c r="R134" s="10"/>
      <c r="S134" s="10"/>
      <c r="T134" s="10"/>
      <c r="U134" s="10"/>
      <c r="V134" s="10"/>
      <c r="W134" s="10"/>
      <c r="X134" s="10"/>
      <c r="Y134" s="10"/>
      <c r="Z134" s="10"/>
    </row>
    <row r="135" spans="1:26">
      <c r="A135" s="21" t="s">
        <v>98</v>
      </c>
      <c r="B135" s="13"/>
      <c r="C135" s="13"/>
      <c r="D135" s="13"/>
      <c r="E135" s="29"/>
      <c r="F135" s="193"/>
      <c r="G135" s="570"/>
      <c r="H135" s="195"/>
      <c r="I135" s="570"/>
      <c r="J135" s="195"/>
      <c r="K135" s="95"/>
      <c r="L135" s="1090"/>
      <c r="M135" s="571"/>
      <c r="N135" s="10"/>
      <c r="O135" s="10"/>
      <c r="P135" s="10"/>
      <c r="Q135" s="10"/>
      <c r="R135" s="10"/>
      <c r="S135" s="10"/>
      <c r="T135" s="10"/>
      <c r="U135" s="10"/>
      <c r="V135" s="10"/>
      <c r="W135" s="10"/>
      <c r="X135" s="10"/>
      <c r="Y135" s="10"/>
      <c r="Z135" s="10"/>
    </row>
    <row r="136" spans="1:26">
      <c r="A136" s="21" t="s">
        <v>775</v>
      </c>
      <c r="B136" s="13"/>
      <c r="C136" s="13"/>
      <c r="D136" s="13"/>
      <c r="E136" s="29"/>
      <c r="F136" s="35"/>
      <c r="G136" s="544"/>
      <c r="H136" s="39"/>
      <c r="I136" s="544"/>
      <c r="J136" s="39"/>
      <c r="K136" s="689"/>
      <c r="L136" s="1088"/>
      <c r="M136" s="542"/>
      <c r="N136" s="10"/>
      <c r="O136" s="10"/>
      <c r="P136" s="10"/>
      <c r="Q136" s="10"/>
      <c r="R136" s="10"/>
      <c r="S136" s="10"/>
      <c r="T136" s="10"/>
      <c r="U136" s="10"/>
      <c r="V136" s="10"/>
      <c r="W136" s="10"/>
      <c r="X136" s="10"/>
      <c r="Y136" s="10"/>
      <c r="Z136" s="10"/>
    </row>
    <row r="137" spans="1:26">
      <c r="A137" s="21" t="s">
        <v>99</v>
      </c>
      <c r="B137" s="13"/>
      <c r="C137" s="13"/>
      <c r="D137" s="13"/>
      <c r="E137" s="29"/>
      <c r="F137" s="35"/>
      <c r="G137" s="544"/>
      <c r="H137" s="39"/>
      <c r="I137" s="544"/>
      <c r="J137" s="39"/>
      <c r="K137" s="689"/>
      <c r="L137" s="1088"/>
      <c r="M137" s="542"/>
      <c r="N137" s="10"/>
      <c r="O137" s="10"/>
      <c r="P137" s="10"/>
      <c r="Q137" s="10"/>
      <c r="R137" s="10"/>
      <c r="S137" s="10"/>
      <c r="T137" s="10"/>
      <c r="U137" s="10"/>
      <c r="V137" s="10"/>
      <c r="W137" s="10"/>
      <c r="X137" s="10"/>
      <c r="Y137" s="10"/>
      <c r="Z137" s="10"/>
    </row>
    <row r="138" spans="1:26">
      <c r="A138" s="40" t="s">
        <v>100</v>
      </c>
      <c r="B138" s="43"/>
      <c r="C138" s="43"/>
      <c r="D138" s="43"/>
      <c r="E138" s="240" t="s">
        <v>81</v>
      </c>
      <c r="F138" s="273" t="s">
        <v>916</v>
      </c>
      <c r="G138" s="565">
        <v>41844</v>
      </c>
      <c r="H138" s="275">
        <v>1000</v>
      </c>
      <c r="I138" s="241">
        <v>42</v>
      </c>
      <c r="J138" s="239">
        <v>4000</v>
      </c>
      <c r="K138" s="190">
        <v>11</v>
      </c>
      <c r="L138" s="1005"/>
      <c r="M138" s="547">
        <f t="shared" ref="M138:M145" si="11">K138*L138</f>
        <v>0</v>
      </c>
      <c r="N138" s="10"/>
      <c r="O138" s="10"/>
      <c r="P138" s="10"/>
      <c r="Q138" s="10"/>
      <c r="R138" s="10"/>
      <c r="S138" s="10"/>
      <c r="T138" s="10"/>
      <c r="U138" s="10"/>
      <c r="V138" s="10"/>
      <c r="W138" s="10"/>
      <c r="X138" s="10"/>
      <c r="Y138" s="10"/>
      <c r="Z138" s="10"/>
    </row>
    <row r="139" spans="1:26">
      <c r="A139" s="40" t="s">
        <v>101</v>
      </c>
      <c r="B139" s="43"/>
      <c r="C139" s="43"/>
      <c r="D139" s="43"/>
      <c r="E139" s="240" t="s">
        <v>31</v>
      </c>
      <c r="F139" s="273" t="s">
        <v>916</v>
      </c>
      <c r="G139" s="565">
        <v>41844</v>
      </c>
      <c r="H139" s="275">
        <v>1000</v>
      </c>
      <c r="I139" s="241">
        <v>42</v>
      </c>
      <c r="J139" s="239">
        <v>4000</v>
      </c>
      <c r="K139" s="190">
        <v>11</v>
      </c>
      <c r="L139" s="1005"/>
      <c r="M139" s="547">
        <f t="shared" si="11"/>
        <v>0</v>
      </c>
      <c r="N139" s="10"/>
      <c r="O139" s="10"/>
      <c r="P139" s="10"/>
      <c r="Q139" s="10"/>
      <c r="R139" s="10"/>
      <c r="S139" s="10"/>
      <c r="T139" s="10"/>
      <c r="U139" s="10"/>
      <c r="V139" s="10"/>
      <c r="W139" s="10"/>
      <c r="X139" s="10"/>
      <c r="Y139" s="10"/>
      <c r="Z139" s="10"/>
    </row>
    <row r="140" spans="1:26" ht="16.2">
      <c r="A140" s="40" t="s">
        <v>804</v>
      </c>
      <c r="B140" s="43"/>
      <c r="C140" s="43"/>
      <c r="D140" s="43"/>
      <c r="E140" s="240" t="s">
        <v>103</v>
      </c>
      <c r="F140" s="273" t="s">
        <v>917</v>
      </c>
      <c r="G140" s="565">
        <v>41844</v>
      </c>
      <c r="H140" s="275">
        <v>2000</v>
      </c>
      <c r="I140" s="241">
        <v>21</v>
      </c>
      <c r="J140" s="239">
        <v>4000</v>
      </c>
      <c r="K140" s="190">
        <v>11</v>
      </c>
      <c r="L140" s="1005"/>
      <c r="M140" s="547">
        <f t="shared" si="11"/>
        <v>0</v>
      </c>
      <c r="N140" s="10"/>
      <c r="O140" s="10"/>
      <c r="P140" s="10"/>
      <c r="Q140" s="10"/>
      <c r="R140" s="10"/>
      <c r="S140" s="10"/>
      <c r="T140" s="10"/>
      <c r="U140" s="10"/>
      <c r="V140" s="10"/>
      <c r="W140" s="10"/>
      <c r="X140" s="10"/>
      <c r="Y140" s="10"/>
      <c r="Z140" s="10"/>
    </row>
    <row r="141" spans="1:26">
      <c r="A141" s="40" t="s">
        <v>104</v>
      </c>
      <c r="B141" s="43"/>
      <c r="C141" s="43"/>
      <c r="D141" s="43"/>
      <c r="E141" s="240" t="s">
        <v>85</v>
      </c>
      <c r="F141" s="273" t="s">
        <v>916</v>
      </c>
      <c r="G141" s="565">
        <v>41844</v>
      </c>
      <c r="H141" s="275">
        <v>2000</v>
      </c>
      <c r="I141" s="241">
        <v>21</v>
      </c>
      <c r="J141" s="239">
        <v>4000</v>
      </c>
      <c r="K141" s="190">
        <v>11</v>
      </c>
      <c r="L141" s="1005"/>
      <c r="M141" s="547">
        <f t="shared" si="11"/>
        <v>0</v>
      </c>
      <c r="N141" s="10"/>
      <c r="O141" s="10"/>
      <c r="P141" s="10"/>
      <c r="Q141" s="10"/>
      <c r="R141" s="10"/>
      <c r="S141" s="10"/>
      <c r="T141" s="10"/>
      <c r="U141" s="10"/>
      <c r="V141" s="10"/>
      <c r="W141" s="10"/>
      <c r="X141" s="10"/>
      <c r="Y141" s="10"/>
      <c r="Z141" s="10"/>
    </row>
    <row r="142" spans="1:26">
      <c r="A142" s="40" t="s">
        <v>105</v>
      </c>
      <c r="B142" s="43"/>
      <c r="C142" s="43"/>
      <c r="D142" s="43"/>
      <c r="E142" s="240" t="s">
        <v>87</v>
      </c>
      <c r="F142" s="273" t="s">
        <v>916</v>
      </c>
      <c r="G142" s="565">
        <v>41844</v>
      </c>
      <c r="H142" s="275">
        <v>2000</v>
      </c>
      <c r="I142" s="241">
        <v>21</v>
      </c>
      <c r="J142" s="239">
        <v>8000</v>
      </c>
      <c r="K142" s="190">
        <v>5</v>
      </c>
      <c r="L142" s="1005"/>
      <c r="M142" s="547">
        <f t="shared" si="11"/>
        <v>0</v>
      </c>
      <c r="N142" s="10"/>
      <c r="O142" s="10"/>
      <c r="P142" s="10"/>
      <c r="Q142" s="10"/>
      <c r="R142" s="10"/>
      <c r="S142" s="10"/>
      <c r="T142" s="10"/>
      <c r="U142" s="10"/>
      <c r="V142" s="10"/>
      <c r="W142" s="10"/>
      <c r="X142" s="10"/>
      <c r="Y142" s="10"/>
      <c r="Z142" s="10"/>
    </row>
    <row r="143" spans="1:26">
      <c r="A143" s="40" t="s">
        <v>32</v>
      </c>
      <c r="B143" s="33"/>
      <c r="C143" s="43"/>
      <c r="D143" s="43"/>
      <c r="E143" s="240" t="s">
        <v>33</v>
      </c>
      <c r="F143" s="273" t="s">
        <v>916</v>
      </c>
      <c r="G143" s="565">
        <v>41844</v>
      </c>
      <c r="H143" s="275">
        <v>10000</v>
      </c>
      <c r="I143" s="241">
        <v>4</v>
      </c>
      <c r="J143" s="239">
        <v>40000</v>
      </c>
      <c r="K143" s="190">
        <v>1</v>
      </c>
      <c r="L143" s="1005"/>
      <c r="M143" s="547">
        <f t="shared" si="11"/>
        <v>0</v>
      </c>
      <c r="N143" s="10"/>
      <c r="O143" s="10"/>
      <c r="P143" s="10"/>
      <c r="Q143" s="10"/>
      <c r="R143" s="10"/>
      <c r="S143" s="10"/>
      <c r="T143" s="10"/>
      <c r="U143" s="10"/>
      <c r="V143" s="10"/>
      <c r="W143" s="10"/>
      <c r="X143" s="10"/>
      <c r="Y143" s="10"/>
      <c r="Z143" s="10"/>
    </row>
    <row r="144" spans="1:26">
      <c r="A144" s="40" t="s">
        <v>106</v>
      </c>
      <c r="B144" s="43"/>
      <c r="C144" s="43"/>
      <c r="D144" s="43"/>
      <c r="E144" s="240" t="s">
        <v>107</v>
      </c>
      <c r="F144" s="273" t="s">
        <v>916</v>
      </c>
      <c r="G144" s="565">
        <v>41844</v>
      </c>
      <c r="H144" s="275">
        <v>10000</v>
      </c>
      <c r="I144" s="241">
        <v>4</v>
      </c>
      <c r="J144" s="275">
        <v>40000</v>
      </c>
      <c r="K144" s="190">
        <v>1</v>
      </c>
      <c r="L144" s="1005"/>
      <c r="M144" s="547">
        <f t="shared" si="11"/>
        <v>0</v>
      </c>
      <c r="N144" s="10"/>
      <c r="O144" s="10"/>
      <c r="P144" s="10"/>
      <c r="Q144" s="10"/>
      <c r="R144" s="10"/>
      <c r="S144" s="10"/>
      <c r="T144" s="10"/>
      <c r="U144" s="10"/>
      <c r="V144" s="10"/>
      <c r="W144" s="10"/>
      <c r="X144" s="10"/>
      <c r="Y144" s="10"/>
      <c r="Z144" s="10"/>
    </row>
    <row r="145" spans="1:26">
      <c r="A145" s="40" t="s">
        <v>108</v>
      </c>
      <c r="B145" s="43"/>
      <c r="C145" s="43"/>
      <c r="D145" s="43"/>
      <c r="E145" s="240" t="s">
        <v>109</v>
      </c>
      <c r="F145" s="273" t="s">
        <v>916</v>
      </c>
      <c r="G145" s="565">
        <v>41844</v>
      </c>
      <c r="H145" s="275">
        <v>20000</v>
      </c>
      <c r="I145" s="241">
        <v>2</v>
      </c>
      <c r="J145" s="239">
        <v>80000</v>
      </c>
      <c r="K145" s="190">
        <v>1</v>
      </c>
      <c r="L145" s="1005"/>
      <c r="M145" s="547">
        <f t="shared" si="11"/>
        <v>0</v>
      </c>
      <c r="N145" s="10"/>
      <c r="O145" s="10"/>
      <c r="P145" s="10"/>
      <c r="Q145" s="10"/>
      <c r="R145" s="10"/>
      <c r="S145" s="10"/>
      <c r="T145" s="10"/>
      <c r="U145" s="10"/>
      <c r="V145" s="10"/>
      <c r="W145" s="10"/>
      <c r="X145" s="10"/>
      <c r="Y145" s="10"/>
      <c r="Z145" s="10"/>
    </row>
    <row r="146" spans="1:26">
      <c r="A146" s="44"/>
      <c r="B146" s="44"/>
      <c r="C146" s="44"/>
      <c r="D146" s="44"/>
      <c r="E146" s="231" t="s">
        <v>110</v>
      </c>
      <c r="F146" s="244"/>
      <c r="G146" s="562"/>
      <c r="H146" s="243"/>
      <c r="I146" s="562"/>
      <c r="J146" s="243"/>
      <c r="L146" s="1088"/>
      <c r="M146" s="542"/>
      <c r="N146" s="10"/>
      <c r="O146" s="10"/>
      <c r="P146" s="10"/>
      <c r="Q146" s="10"/>
      <c r="R146" s="10"/>
      <c r="S146" s="10"/>
      <c r="T146" s="10"/>
      <c r="U146" s="10"/>
      <c r="V146" s="10"/>
      <c r="W146" s="10"/>
      <c r="X146" s="10"/>
      <c r="Y146" s="10"/>
      <c r="Z146" s="10"/>
    </row>
    <row r="147" spans="1:26">
      <c r="A147" s="21"/>
      <c r="B147" s="13"/>
      <c r="C147" s="13"/>
      <c r="D147" s="13"/>
      <c r="E147" s="29"/>
      <c r="F147" s="256"/>
      <c r="G147" s="570"/>
      <c r="H147" s="195"/>
      <c r="I147" s="570"/>
      <c r="J147" s="195"/>
      <c r="K147" s="696"/>
      <c r="L147" s="1088"/>
      <c r="M147" s="542"/>
      <c r="N147" s="10"/>
      <c r="O147" s="10"/>
      <c r="P147" s="10"/>
      <c r="Q147" s="10"/>
      <c r="R147" s="10"/>
      <c r="S147" s="10"/>
      <c r="T147" s="10"/>
      <c r="U147" s="10"/>
      <c r="V147" s="10"/>
      <c r="W147" s="10"/>
      <c r="X147" s="10"/>
      <c r="Y147" s="10"/>
      <c r="Z147" s="10"/>
    </row>
    <row r="148" spans="1:26">
      <c r="A148" s="21" t="s">
        <v>111</v>
      </c>
      <c r="B148" s="13"/>
      <c r="C148" s="13"/>
      <c r="D148" s="13"/>
      <c r="E148" s="29"/>
      <c r="F148" s="35"/>
      <c r="G148" s="544"/>
      <c r="H148" s="39"/>
      <c r="I148" s="544"/>
      <c r="J148" s="39"/>
      <c r="K148" s="689"/>
      <c r="L148" s="1088"/>
      <c r="M148" s="542"/>
      <c r="N148" s="10"/>
      <c r="O148" s="10"/>
      <c r="P148" s="10"/>
      <c r="Q148" s="10"/>
      <c r="R148" s="10"/>
      <c r="S148" s="10"/>
      <c r="T148" s="10"/>
      <c r="U148" s="10"/>
      <c r="V148" s="10"/>
      <c r="W148" s="10"/>
      <c r="X148" s="10"/>
      <c r="Y148" s="10"/>
      <c r="Z148" s="10"/>
    </row>
    <row r="149" spans="1:26">
      <c r="A149" s="40" t="s">
        <v>101</v>
      </c>
      <c r="B149" s="43"/>
      <c r="C149" s="43"/>
      <c r="D149" s="43"/>
      <c r="E149" s="240" t="s">
        <v>762</v>
      </c>
      <c r="F149" s="273" t="s">
        <v>920</v>
      </c>
      <c r="G149" s="565">
        <v>137747</v>
      </c>
      <c r="H149" s="275">
        <v>4000</v>
      </c>
      <c r="I149" s="241">
        <v>34</v>
      </c>
      <c r="J149" s="239">
        <v>16000</v>
      </c>
      <c r="K149" s="190">
        <v>9</v>
      </c>
      <c r="L149" s="1005"/>
      <c r="M149" s="547">
        <f>K149*L149</f>
        <v>0</v>
      </c>
      <c r="N149" s="10"/>
      <c r="O149" s="10"/>
      <c r="P149" s="10"/>
      <c r="Q149" s="10"/>
      <c r="R149" s="10"/>
      <c r="S149" s="10"/>
      <c r="T149" s="10"/>
      <c r="U149" s="10"/>
      <c r="V149" s="10"/>
      <c r="W149" s="10"/>
      <c r="X149" s="10"/>
      <c r="Y149" s="10"/>
      <c r="Z149" s="10"/>
    </row>
    <row r="150" spans="1:26">
      <c r="A150" s="40" t="s">
        <v>32</v>
      </c>
      <c r="B150" s="43"/>
      <c r="C150" s="43"/>
      <c r="D150" s="43"/>
      <c r="E150" s="240" t="s">
        <v>33</v>
      </c>
      <c r="F150" s="273" t="s">
        <v>920</v>
      </c>
      <c r="G150" s="565">
        <v>137747</v>
      </c>
      <c r="H150" s="275">
        <v>4000</v>
      </c>
      <c r="I150" s="241">
        <v>34</v>
      </c>
      <c r="J150" s="239">
        <v>16000</v>
      </c>
      <c r="K150" s="190">
        <v>9</v>
      </c>
      <c r="L150" s="1005"/>
      <c r="M150" s="547">
        <f>K150*L150</f>
        <v>0</v>
      </c>
      <c r="N150" s="10"/>
      <c r="O150" s="10"/>
      <c r="P150" s="10"/>
      <c r="Q150" s="10"/>
      <c r="R150" s="10"/>
      <c r="S150" s="10"/>
      <c r="T150" s="10"/>
      <c r="U150" s="10"/>
      <c r="V150" s="10"/>
      <c r="W150" s="10"/>
      <c r="X150" s="10"/>
      <c r="Y150" s="10"/>
      <c r="Z150" s="10"/>
    </row>
    <row r="151" spans="1:26">
      <c r="A151" s="12"/>
      <c r="B151" s="13"/>
      <c r="C151" s="13"/>
      <c r="D151" s="13"/>
      <c r="E151" s="231" t="s">
        <v>110</v>
      </c>
      <c r="F151" s="256"/>
      <c r="G151" s="567"/>
      <c r="H151" s="38"/>
      <c r="I151" s="257"/>
      <c r="J151" s="249"/>
      <c r="K151" s="247"/>
      <c r="L151" s="1088"/>
      <c r="M151" s="542"/>
      <c r="N151" s="10"/>
      <c r="O151" s="10"/>
      <c r="P151" s="10"/>
      <c r="Q151" s="10"/>
      <c r="R151" s="10"/>
      <c r="S151" s="10"/>
      <c r="T151" s="10"/>
      <c r="U151" s="10"/>
      <c r="V151" s="10"/>
      <c r="W151" s="10"/>
      <c r="X151" s="10"/>
      <c r="Y151" s="10"/>
      <c r="Z151" s="10"/>
    </row>
    <row r="152" spans="1:26">
      <c r="A152" s="12"/>
      <c r="B152" s="13"/>
      <c r="C152" s="13"/>
      <c r="D152" s="13"/>
      <c r="E152" s="202"/>
      <c r="F152" s="256"/>
      <c r="G152" s="567"/>
      <c r="H152" s="38"/>
      <c r="I152" s="257"/>
      <c r="J152" s="249"/>
      <c r="K152" s="247"/>
      <c r="L152" s="1088"/>
      <c r="M152" s="542"/>
      <c r="N152" s="10"/>
      <c r="O152" s="10"/>
      <c r="P152" s="10"/>
      <c r="Q152" s="10"/>
      <c r="R152" s="10"/>
      <c r="S152" s="10"/>
      <c r="T152" s="10"/>
      <c r="U152" s="10"/>
      <c r="V152" s="10"/>
      <c r="W152" s="10"/>
      <c r="X152" s="10"/>
      <c r="Y152" s="10"/>
      <c r="Z152" s="10"/>
    </row>
    <row r="153" spans="1:26">
      <c r="A153" s="21" t="s">
        <v>112</v>
      </c>
      <c r="B153" s="13"/>
      <c r="C153" s="13"/>
      <c r="D153" s="13"/>
      <c r="E153" s="29"/>
      <c r="F153" s="35"/>
      <c r="G153" s="544"/>
      <c r="H153" s="39"/>
      <c r="I153" s="544"/>
      <c r="J153" s="39"/>
      <c r="K153" s="689"/>
      <c r="L153" s="1088"/>
      <c r="M153" s="542"/>
      <c r="N153" s="10"/>
      <c r="O153" s="10"/>
      <c r="P153" s="10"/>
      <c r="Q153" s="10"/>
      <c r="R153" s="10"/>
      <c r="S153" s="10"/>
      <c r="T153" s="10"/>
      <c r="U153" s="10"/>
      <c r="V153" s="10"/>
      <c r="W153" s="10"/>
      <c r="X153" s="10"/>
      <c r="Y153" s="10"/>
      <c r="Z153" s="10"/>
    </row>
    <row r="154" spans="1:26">
      <c r="A154" s="40" t="s">
        <v>803</v>
      </c>
      <c r="B154" s="40"/>
      <c r="C154" s="40"/>
      <c r="D154" s="40"/>
      <c r="E154" s="240" t="s">
        <v>31</v>
      </c>
      <c r="F154" s="236" t="s">
        <v>906</v>
      </c>
      <c r="G154" s="565">
        <v>137747</v>
      </c>
      <c r="H154" s="239">
        <v>4000</v>
      </c>
      <c r="I154" s="241">
        <v>34</v>
      </c>
      <c r="J154" s="239">
        <v>16000</v>
      </c>
      <c r="K154" s="190">
        <v>9</v>
      </c>
      <c r="L154" s="1005"/>
      <c r="M154" s="547">
        <f>K154*L154</f>
        <v>0</v>
      </c>
      <c r="N154" s="10"/>
      <c r="O154" s="10"/>
      <c r="P154" s="10"/>
      <c r="Q154" s="10"/>
      <c r="R154" s="10"/>
      <c r="S154" s="10"/>
      <c r="T154" s="10"/>
      <c r="U154" s="10"/>
      <c r="V154" s="10"/>
      <c r="W154" s="10"/>
      <c r="X154" s="10"/>
      <c r="Y154" s="10"/>
      <c r="Z154" s="10"/>
    </row>
    <row r="155" spans="1:26">
      <c r="A155" s="40" t="s">
        <v>34</v>
      </c>
      <c r="B155" s="40"/>
      <c r="C155" s="40"/>
      <c r="D155" s="40"/>
      <c r="E155" s="240" t="s">
        <v>16</v>
      </c>
      <c r="F155" s="236" t="s">
        <v>906</v>
      </c>
      <c r="G155" s="565">
        <v>137747</v>
      </c>
      <c r="H155" s="239">
        <v>200</v>
      </c>
      <c r="I155" s="241">
        <v>688</v>
      </c>
      <c r="J155" s="239">
        <v>800</v>
      </c>
      <c r="K155" s="190">
        <v>172</v>
      </c>
      <c r="L155" s="1005"/>
      <c r="M155" s="547">
        <f>K155*L155</f>
        <v>0</v>
      </c>
      <c r="N155" s="10"/>
      <c r="O155" s="10"/>
      <c r="P155" s="10"/>
      <c r="Q155" s="10"/>
      <c r="R155" s="10"/>
      <c r="S155" s="10"/>
      <c r="T155" s="10"/>
      <c r="U155" s="10"/>
      <c r="V155" s="10"/>
      <c r="W155" s="10"/>
      <c r="X155" s="10"/>
      <c r="Y155" s="10"/>
      <c r="Z155" s="10"/>
    </row>
    <row r="156" spans="1:26" ht="15">
      <c r="A156" s="40" t="s">
        <v>766</v>
      </c>
      <c r="B156" s="40"/>
      <c r="C156" s="40"/>
      <c r="D156" s="40"/>
      <c r="E156" s="240" t="s">
        <v>19</v>
      </c>
      <c r="F156" s="236" t="s">
        <v>906</v>
      </c>
      <c r="G156" s="565">
        <v>137747</v>
      </c>
      <c r="H156" s="239">
        <v>400</v>
      </c>
      <c r="I156" s="241">
        <v>344</v>
      </c>
      <c r="J156" s="239">
        <v>1600</v>
      </c>
      <c r="K156" s="190">
        <v>86</v>
      </c>
      <c r="L156" s="1005"/>
      <c r="M156" s="547">
        <f>K156*L156</f>
        <v>0</v>
      </c>
      <c r="N156" s="10"/>
      <c r="O156" s="10"/>
      <c r="P156" s="10"/>
      <c r="Q156" s="10"/>
      <c r="R156" s="10"/>
      <c r="S156" s="10"/>
      <c r="T156" s="10"/>
      <c r="U156" s="10"/>
      <c r="V156" s="10"/>
      <c r="W156" s="10"/>
      <c r="X156" s="10"/>
      <c r="Y156" s="10"/>
      <c r="Z156" s="10"/>
    </row>
    <row r="157" spans="1:26" ht="15">
      <c r="A157" s="40" t="s">
        <v>774</v>
      </c>
      <c r="B157" s="40"/>
      <c r="C157" s="40"/>
      <c r="D157" s="40"/>
      <c r="E157" s="240" t="s">
        <v>19</v>
      </c>
      <c r="F157" s="236" t="s">
        <v>906</v>
      </c>
      <c r="G157" s="565">
        <v>137747</v>
      </c>
      <c r="H157" s="239">
        <v>1000</v>
      </c>
      <c r="I157" s="241">
        <v>138</v>
      </c>
      <c r="J157" s="239">
        <v>4000</v>
      </c>
      <c r="K157" s="190">
        <v>34</v>
      </c>
      <c r="L157" s="1005"/>
      <c r="M157" s="547">
        <f>K157*L157</f>
        <v>0</v>
      </c>
      <c r="N157" s="10"/>
      <c r="O157" s="10"/>
      <c r="P157" s="10"/>
      <c r="Q157" s="10"/>
      <c r="R157" s="10"/>
      <c r="S157" s="10"/>
      <c r="T157" s="10"/>
      <c r="U157" s="10"/>
      <c r="V157" s="10"/>
      <c r="W157" s="10"/>
      <c r="X157" s="10"/>
      <c r="Y157" s="10"/>
      <c r="Z157" s="10"/>
    </row>
    <row r="158" spans="1:26">
      <c r="A158" s="44"/>
      <c r="B158" s="44"/>
      <c r="C158" s="44"/>
      <c r="D158" s="44"/>
      <c r="E158" s="231" t="s">
        <v>110</v>
      </c>
      <c r="F158" s="244"/>
      <c r="G158" s="562"/>
      <c r="H158" s="243"/>
      <c r="I158" s="562"/>
      <c r="J158" s="243"/>
      <c r="K158" s="247"/>
      <c r="L158" s="1088"/>
      <c r="M158" s="542"/>
      <c r="N158" s="10"/>
      <c r="O158" s="10"/>
      <c r="P158" s="10"/>
      <c r="Q158" s="10"/>
      <c r="R158" s="10"/>
      <c r="S158" s="10"/>
      <c r="T158" s="10"/>
      <c r="U158" s="10"/>
      <c r="V158" s="10"/>
      <c r="W158" s="10"/>
      <c r="X158" s="10"/>
      <c r="Y158" s="10"/>
      <c r="Z158" s="10"/>
    </row>
    <row r="159" spans="1:26">
      <c r="A159" s="12"/>
      <c r="B159" s="12"/>
      <c r="C159" s="12"/>
      <c r="D159" s="12"/>
      <c r="E159" s="202"/>
      <c r="F159" s="256"/>
      <c r="G159" s="568"/>
      <c r="H159" s="249"/>
      <c r="I159" s="257"/>
      <c r="J159" s="249"/>
      <c r="K159" s="247"/>
      <c r="L159" s="1088"/>
      <c r="M159" s="542"/>
      <c r="N159" s="10"/>
      <c r="O159" s="10"/>
      <c r="P159" s="10"/>
      <c r="Q159" s="10"/>
      <c r="R159" s="10"/>
      <c r="S159" s="10"/>
      <c r="T159" s="10"/>
      <c r="U159" s="10"/>
      <c r="V159" s="10"/>
      <c r="W159" s="10"/>
      <c r="X159" s="10"/>
      <c r="Y159" s="10"/>
      <c r="Z159" s="10"/>
    </row>
    <row r="160" spans="1:26">
      <c r="A160" s="21" t="s">
        <v>776</v>
      </c>
      <c r="B160" s="13"/>
      <c r="C160" s="13"/>
      <c r="D160" s="13"/>
      <c r="E160" s="29"/>
      <c r="F160" s="35"/>
      <c r="G160" s="544"/>
      <c r="H160" s="39"/>
      <c r="I160" s="544"/>
      <c r="J160" s="39"/>
      <c r="K160" s="689"/>
      <c r="L160" s="1088"/>
      <c r="M160" s="542"/>
      <c r="N160" s="10"/>
      <c r="O160" s="10"/>
      <c r="P160" s="10"/>
      <c r="Q160" s="10"/>
      <c r="R160" s="10"/>
      <c r="S160" s="10"/>
      <c r="T160" s="10"/>
      <c r="U160" s="10"/>
      <c r="V160" s="10"/>
      <c r="W160" s="10"/>
      <c r="X160" s="10"/>
      <c r="Y160" s="10"/>
      <c r="Z160" s="10"/>
    </row>
    <row r="161" spans="1:26">
      <c r="A161" s="21" t="s">
        <v>113</v>
      </c>
      <c r="B161" s="13"/>
      <c r="C161" s="13"/>
      <c r="D161" s="13"/>
      <c r="E161" s="29"/>
      <c r="F161" s="35"/>
      <c r="G161" s="544"/>
      <c r="H161" s="39"/>
      <c r="I161" s="544"/>
      <c r="J161" s="39"/>
      <c r="K161" s="689"/>
      <c r="L161" s="1088"/>
      <c r="M161" s="542"/>
      <c r="N161" s="10"/>
      <c r="O161" s="10"/>
      <c r="P161" s="10"/>
      <c r="Q161" s="10"/>
      <c r="R161" s="10"/>
      <c r="S161" s="10"/>
      <c r="T161" s="10"/>
      <c r="U161" s="10"/>
      <c r="V161" s="10"/>
      <c r="W161" s="10"/>
      <c r="X161" s="10"/>
      <c r="Y161" s="10"/>
      <c r="Z161" s="10"/>
    </row>
    <row r="162" spans="1:26">
      <c r="A162" s="12" t="s">
        <v>101</v>
      </c>
      <c r="B162" s="13"/>
      <c r="C162" s="13"/>
      <c r="D162" s="13"/>
      <c r="E162" s="206" t="s">
        <v>31</v>
      </c>
      <c r="F162" s="207" t="s">
        <v>906</v>
      </c>
      <c r="G162" s="210"/>
      <c r="H162" s="209">
        <v>4000</v>
      </c>
      <c r="I162" s="210"/>
      <c r="J162" s="209">
        <v>16000</v>
      </c>
      <c r="K162" s="190" t="s">
        <v>149</v>
      </c>
      <c r="L162" s="1089" t="s">
        <v>918</v>
      </c>
      <c r="M162" s="547" t="s">
        <v>922</v>
      </c>
      <c r="N162" s="10"/>
      <c r="O162" s="10"/>
      <c r="P162" s="10"/>
      <c r="Q162" s="10"/>
      <c r="R162" s="10"/>
      <c r="S162" s="10"/>
      <c r="T162" s="10"/>
      <c r="U162" s="10"/>
      <c r="V162" s="10"/>
      <c r="W162" s="10"/>
      <c r="X162" s="10"/>
      <c r="Y162" s="10"/>
      <c r="Z162" s="10"/>
    </row>
    <row r="163" spans="1:26">
      <c r="A163" s="12"/>
      <c r="B163" s="13"/>
      <c r="C163" s="13"/>
      <c r="D163" s="13"/>
      <c r="E163" s="29"/>
      <c r="F163" s="256"/>
      <c r="G163" s="257"/>
      <c r="H163" s="249"/>
      <c r="I163" s="257"/>
      <c r="J163" s="249"/>
      <c r="K163" s="247"/>
      <c r="L163" s="1088"/>
      <c r="M163" s="542"/>
      <c r="N163" s="10"/>
      <c r="O163" s="10"/>
      <c r="P163" s="10"/>
      <c r="Q163" s="10"/>
      <c r="R163" s="10"/>
      <c r="S163" s="10"/>
      <c r="T163" s="10"/>
      <c r="U163" s="10"/>
      <c r="V163" s="10"/>
      <c r="W163" s="10"/>
      <c r="X163" s="10"/>
      <c r="Y163" s="10"/>
      <c r="Z163" s="10"/>
    </row>
    <row r="164" spans="1:26">
      <c r="A164" s="21" t="s">
        <v>655</v>
      </c>
      <c r="B164" s="13"/>
      <c r="C164" s="13"/>
      <c r="D164" s="13"/>
      <c r="E164" s="29"/>
      <c r="F164" s="35"/>
      <c r="G164" s="544"/>
      <c r="H164" s="39"/>
      <c r="I164" s="544"/>
      <c r="J164" s="39"/>
      <c r="K164" s="689"/>
      <c r="L164" s="1088"/>
      <c r="M164" s="542"/>
      <c r="N164" s="10"/>
      <c r="O164" s="10"/>
      <c r="P164" s="10"/>
      <c r="Q164" s="10"/>
      <c r="R164" s="10"/>
      <c r="S164" s="10"/>
      <c r="T164" s="10"/>
      <c r="U164" s="10"/>
      <c r="V164" s="10"/>
      <c r="W164" s="10"/>
      <c r="X164" s="10"/>
      <c r="Y164" s="10"/>
      <c r="Z164" s="10"/>
    </row>
    <row r="165" spans="1:26">
      <c r="A165" s="12" t="s">
        <v>114</v>
      </c>
      <c r="B165" s="13"/>
      <c r="C165" s="13"/>
      <c r="D165" s="48"/>
      <c r="E165" s="210" t="s">
        <v>654</v>
      </c>
      <c r="F165" s="207" t="s">
        <v>906</v>
      </c>
      <c r="G165" s="210"/>
      <c r="H165" s="209">
        <v>8000</v>
      </c>
      <c r="I165" s="210"/>
      <c r="J165" s="209">
        <v>20000</v>
      </c>
      <c r="K165" s="190" t="s">
        <v>149</v>
      </c>
      <c r="L165" s="1089" t="s">
        <v>918</v>
      </c>
      <c r="M165" s="547" t="s">
        <v>922</v>
      </c>
      <c r="N165" s="10"/>
      <c r="O165" s="10"/>
      <c r="P165" s="10"/>
      <c r="Q165" s="10"/>
      <c r="R165" s="10"/>
      <c r="S165" s="10"/>
      <c r="T165" s="10"/>
      <c r="U165" s="10"/>
      <c r="V165" s="10"/>
      <c r="W165" s="10"/>
      <c r="X165" s="10"/>
      <c r="Y165" s="10"/>
      <c r="Z165" s="10"/>
    </row>
    <row r="166" spans="1:26">
      <c r="A166" s="12"/>
      <c r="B166" s="13"/>
      <c r="C166" s="13"/>
      <c r="D166" s="13"/>
      <c r="E166" s="29"/>
      <c r="F166" s="256"/>
      <c r="G166" s="257"/>
      <c r="H166" s="249"/>
      <c r="I166" s="257"/>
      <c r="J166" s="249"/>
      <c r="K166" s="247"/>
      <c r="L166" s="1088"/>
      <c r="M166" s="542"/>
      <c r="N166" s="10"/>
      <c r="O166" s="10"/>
      <c r="P166" s="10"/>
      <c r="Q166" s="10"/>
      <c r="R166" s="10"/>
      <c r="S166" s="10"/>
      <c r="T166" s="10"/>
      <c r="U166" s="10"/>
      <c r="V166" s="10"/>
      <c r="W166" s="10"/>
      <c r="X166" s="10"/>
      <c r="Y166" s="10"/>
      <c r="Z166" s="10"/>
    </row>
    <row r="167" spans="1:26">
      <c r="A167" s="21" t="s">
        <v>115</v>
      </c>
      <c r="B167" s="13"/>
      <c r="C167" s="13"/>
      <c r="D167" s="13"/>
      <c r="E167" s="29"/>
      <c r="F167" s="35"/>
      <c r="G167" s="544"/>
      <c r="H167" s="39"/>
      <c r="I167" s="544"/>
      <c r="J167" s="39"/>
      <c r="K167" s="689"/>
      <c r="L167" s="1088"/>
      <c r="M167" s="542"/>
      <c r="N167" s="10"/>
      <c r="O167" s="10"/>
      <c r="P167" s="10"/>
      <c r="Q167" s="10"/>
      <c r="R167" s="10"/>
      <c r="S167" s="10"/>
      <c r="T167" s="10"/>
      <c r="U167" s="10"/>
      <c r="V167" s="10"/>
      <c r="W167" s="10"/>
      <c r="X167" s="10"/>
      <c r="Y167" s="10"/>
      <c r="Z167" s="10"/>
    </row>
    <row r="168" spans="1:26">
      <c r="A168" s="12" t="s">
        <v>116</v>
      </c>
      <c r="B168" s="13"/>
      <c r="C168" s="13"/>
      <c r="D168" s="13"/>
      <c r="E168" s="210" t="s">
        <v>654</v>
      </c>
      <c r="F168" s="207" t="s">
        <v>906</v>
      </c>
      <c r="G168" s="210"/>
      <c r="H168" s="209">
        <v>8000</v>
      </c>
      <c r="I168" s="210"/>
      <c r="J168" s="209">
        <v>20000</v>
      </c>
      <c r="K168" s="190" t="s">
        <v>149</v>
      </c>
      <c r="L168" s="1089" t="s">
        <v>918</v>
      </c>
      <c r="M168" s="547" t="s">
        <v>922</v>
      </c>
      <c r="N168" s="10"/>
      <c r="O168" s="10"/>
      <c r="P168" s="10"/>
      <c r="Q168" s="10"/>
      <c r="R168" s="10"/>
      <c r="S168" s="10"/>
      <c r="T168" s="10"/>
      <c r="U168" s="10"/>
      <c r="V168" s="10"/>
      <c r="W168" s="10"/>
      <c r="X168" s="10"/>
      <c r="Y168" s="10"/>
      <c r="Z168" s="10"/>
    </row>
    <row r="169" spans="1:26">
      <c r="A169" s="12" t="s">
        <v>117</v>
      </c>
      <c r="B169" s="13"/>
      <c r="C169" s="13"/>
      <c r="D169" s="13"/>
      <c r="E169" s="210" t="s">
        <v>654</v>
      </c>
      <c r="F169" s="207" t="s">
        <v>906</v>
      </c>
      <c r="G169" s="210"/>
      <c r="H169" s="209">
        <v>4000</v>
      </c>
      <c r="I169" s="210"/>
      <c r="J169" s="209">
        <v>20000</v>
      </c>
      <c r="K169" s="190" t="s">
        <v>149</v>
      </c>
      <c r="L169" s="1089" t="s">
        <v>918</v>
      </c>
      <c r="M169" s="547" t="s">
        <v>922</v>
      </c>
      <c r="N169" s="10"/>
      <c r="O169" s="10"/>
      <c r="P169" s="10"/>
      <c r="Q169" s="10"/>
      <c r="R169" s="10"/>
      <c r="S169" s="10"/>
      <c r="T169" s="10"/>
      <c r="U169" s="10"/>
      <c r="V169" s="10"/>
      <c r="W169" s="10"/>
      <c r="X169" s="10"/>
      <c r="Y169" s="10"/>
      <c r="Z169" s="10"/>
    </row>
    <row r="170" spans="1:26">
      <c r="A170" s="12" t="s">
        <v>118</v>
      </c>
      <c r="B170" s="13"/>
      <c r="C170" s="13"/>
      <c r="D170" s="13"/>
      <c r="E170" s="210" t="s">
        <v>654</v>
      </c>
      <c r="F170" s="207" t="s">
        <v>906</v>
      </c>
      <c r="G170" s="210"/>
      <c r="H170" s="209">
        <v>40000</v>
      </c>
      <c r="I170" s="210"/>
      <c r="J170" s="209">
        <v>20000</v>
      </c>
      <c r="K170" s="190" t="s">
        <v>149</v>
      </c>
      <c r="L170" s="1089" t="s">
        <v>918</v>
      </c>
      <c r="M170" s="547" t="s">
        <v>922</v>
      </c>
      <c r="N170" s="10"/>
      <c r="O170" s="10"/>
      <c r="P170" s="10"/>
      <c r="Q170" s="10"/>
      <c r="R170" s="10"/>
      <c r="S170" s="10"/>
      <c r="T170" s="10"/>
      <c r="U170" s="10"/>
      <c r="V170" s="10"/>
      <c r="W170" s="10"/>
      <c r="X170" s="10"/>
      <c r="Y170" s="10"/>
      <c r="Z170" s="10"/>
    </row>
    <row r="171" spans="1:26">
      <c r="A171" s="12"/>
      <c r="B171" s="13"/>
      <c r="C171" s="13"/>
      <c r="D171" s="13"/>
      <c r="E171" s="544"/>
      <c r="F171" s="256"/>
      <c r="G171" s="257"/>
      <c r="H171" s="249"/>
      <c r="I171" s="257"/>
      <c r="J171" s="249"/>
      <c r="K171" s="247"/>
      <c r="L171" s="1088"/>
      <c r="M171" s="542"/>
      <c r="N171" s="10"/>
      <c r="O171" s="10"/>
      <c r="P171" s="10"/>
      <c r="Q171" s="10"/>
      <c r="R171" s="10"/>
      <c r="S171" s="10"/>
      <c r="T171" s="10"/>
      <c r="U171" s="10"/>
      <c r="V171" s="10"/>
      <c r="W171" s="10"/>
      <c r="X171" s="10"/>
      <c r="Y171" s="10"/>
      <c r="Z171" s="10"/>
    </row>
    <row r="172" spans="1:26">
      <c r="A172" s="21" t="s">
        <v>119</v>
      </c>
      <c r="B172" s="13"/>
      <c r="C172" s="13"/>
      <c r="D172" s="13"/>
      <c r="E172" s="544"/>
      <c r="F172" s="35"/>
      <c r="G172" s="544"/>
      <c r="H172" s="39"/>
      <c r="I172" s="544"/>
      <c r="J172" s="39"/>
      <c r="K172" s="689"/>
      <c r="L172" s="1088"/>
      <c r="M172" s="542"/>
      <c r="N172" s="10"/>
      <c r="O172" s="10"/>
      <c r="P172" s="10"/>
      <c r="Q172" s="10"/>
      <c r="R172" s="10"/>
      <c r="S172" s="10"/>
      <c r="T172" s="10"/>
      <c r="U172" s="10"/>
      <c r="V172" s="10"/>
      <c r="W172" s="10"/>
      <c r="X172" s="10"/>
      <c r="Y172" s="10"/>
      <c r="Z172" s="10"/>
    </row>
    <row r="173" spans="1:26">
      <c r="A173" s="40" t="s">
        <v>120</v>
      </c>
      <c r="B173" s="43"/>
      <c r="C173" s="43"/>
      <c r="D173" s="43"/>
      <c r="E173" s="241" t="s">
        <v>654</v>
      </c>
      <c r="F173" s="236" t="s">
        <v>906</v>
      </c>
      <c r="G173" s="241"/>
      <c r="H173" s="239">
        <v>100</v>
      </c>
      <c r="I173" s="241"/>
      <c r="J173" s="239">
        <v>400</v>
      </c>
      <c r="K173" s="190" t="s">
        <v>149</v>
      </c>
      <c r="L173" s="1089" t="s">
        <v>918</v>
      </c>
      <c r="M173" s="547" t="s">
        <v>922</v>
      </c>
      <c r="N173" s="10"/>
      <c r="O173" s="10"/>
      <c r="P173" s="10"/>
      <c r="Q173" s="10"/>
      <c r="R173" s="10"/>
      <c r="S173" s="10"/>
      <c r="T173" s="10"/>
      <c r="U173" s="10"/>
      <c r="V173" s="10"/>
      <c r="W173" s="10"/>
      <c r="X173" s="10"/>
      <c r="Y173" s="10"/>
      <c r="Z173" s="10"/>
    </row>
    <row r="174" spans="1:26">
      <c r="A174" s="40"/>
      <c r="B174" s="43"/>
      <c r="C174" s="43"/>
      <c r="D174" s="43"/>
      <c r="E174" s="230"/>
      <c r="F174" s="231"/>
      <c r="G174" s="234"/>
      <c r="H174" s="233"/>
      <c r="I174" s="234"/>
      <c r="J174" s="233"/>
      <c r="K174" s="247"/>
      <c r="L174" s="1088"/>
      <c r="M174" s="542"/>
      <c r="N174" s="10"/>
      <c r="O174" s="10"/>
      <c r="P174" s="10"/>
      <c r="Q174" s="10"/>
      <c r="R174" s="10"/>
      <c r="S174" s="10"/>
      <c r="T174" s="10"/>
      <c r="U174" s="10"/>
      <c r="V174" s="10"/>
      <c r="W174" s="10"/>
      <c r="X174" s="10"/>
      <c r="Y174" s="10"/>
      <c r="Z174" s="10"/>
    </row>
    <row r="175" spans="1:26" ht="15" thickBot="1">
      <c r="A175" s="40"/>
      <c r="B175" s="43"/>
      <c r="C175" s="43"/>
      <c r="D175" s="43"/>
      <c r="E175" s="230"/>
      <c r="F175" s="231"/>
      <c r="G175" s="234"/>
      <c r="H175" s="1103" t="s">
        <v>98</v>
      </c>
      <c r="I175" s="1103"/>
      <c r="J175" s="1103"/>
      <c r="K175" s="1103"/>
      <c r="L175" s="1298">
        <f>SUM(M138:M173)</f>
        <v>0</v>
      </c>
      <c r="M175" s="1298"/>
      <c r="N175" s="10"/>
      <c r="O175" s="10"/>
      <c r="P175" s="10"/>
      <c r="Q175" s="10"/>
      <c r="R175" s="10"/>
      <c r="S175" s="10"/>
      <c r="T175" s="10"/>
      <c r="U175" s="10"/>
      <c r="V175" s="10"/>
      <c r="W175" s="10"/>
      <c r="X175" s="10"/>
      <c r="Y175" s="10"/>
      <c r="Z175" s="10"/>
    </row>
    <row r="176" spans="1:26">
      <c r="A176" s="40"/>
      <c r="B176" s="43"/>
      <c r="C176" s="43"/>
      <c r="D176" s="43"/>
      <c r="E176" s="230"/>
      <c r="F176" s="231"/>
      <c r="G176" s="234"/>
      <c r="H176" s="233"/>
      <c r="I176" s="234"/>
      <c r="J176" s="233"/>
      <c r="K176" s="247"/>
      <c r="L176" s="1088"/>
      <c r="M176" s="542"/>
      <c r="N176" s="10"/>
      <c r="O176" s="10"/>
      <c r="P176" s="10"/>
      <c r="Q176" s="10"/>
      <c r="R176" s="10"/>
      <c r="S176" s="10"/>
      <c r="T176" s="10"/>
      <c r="U176" s="10"/>
      <c r="V176" s="10"/>
      <c r="W176" s="10"/>
      <c r="X176" s="10"/>
      <c r="Y176" s="10"/>
      <c r="Z176" s="10"/>
    </row>
    <row r="177" spans="1:13">
      <c r="A177" s="21" t="s">
        <v>121</v>
      </c>
      <c r="B177" s="13"/>
      <c r="C177" s="13"/>
      <c r="D177" s="13"/>
      <c r="E177" s="202"/>
      <c r="F177" s="256"/>
      <c r="G177" s="257"/>
      <c r="H177" s="249"/>
      <c r="I177" s="257"/>
      <c r="J177" s="249"/>
      <c r="K177" s="95"/>
      <c r="L177" s="1090"/>
      <c r="M177" s="571"/>
    </row>
    <row r="178" spans="1:13">
      <c r="A178" s="21" t="s">
        <v>122</v>
      </c>
      <c r="B178" s="13"/>
      <c r="C178" s="13"/>
      <c r="D178" s="13"/>
      <c r="E178" s="29"/>
      <c r="F178" s="256"/>
      <c r="G178" s="257"/>
      <c r="H178" s="249"/>
      <c r="I178" s="257"/>
      <c r="J178" s="249"/>
      <c r="K178" s="247"/>
      <c r="L178" s="1091"/>
    </row>
    <row r="179" spans="1:13">
      <c r="A179" s="21" t="s">
        <v>123</v>
      </c>
      <c r="B179" s="13"/>
      <c r="C179" s="13"/>
      <c r="D179" s="13"/>
      <c r="E179" s="29"/>
      <c r="F179" s="256"/>
      <c r="G179" s="257"/>
      <c r="H179" s="249"/>
      <c r="I179" s="257"/>
      <c r="J179" s="249"/>
      <c r="K179" s="247"/>
      <c r="L179" s="1091"/>
    </row>
    <row r="180" spans="1:13">
      <c r="A180" s="12" t="s">
        <v>75</v>
      </c>
      <c r="B180" s="13"/>
      <c r="C180" s="13"/>
      <c r="D180" s="13"/>
      <c r="E180" s="206" t="s">
        <v>31</v>
      </c>
      <c r="F180" s="207" t="s">
        <v>124</v>
      </c>
      <c r="G180" s="267"/>
      <c r="H180" s="1135" t="s">
        <v>647</v>
      </c>
      <c r="I180" s="1136"/>
      <c r="J180" s="282" t="s">
        <v>308</v>
      </c>
      <c r="K180" s="190" t="s">
        <v>149</v>
      </c>
      <c r="L180" s="1089" t="s">
        <v>918</v>
      </c>
      <c r="M180" s="547" t="s">
        <v>922</v>
      </c>
    </row>
    <row r="181" spans="1:13">
      <c r="A181" s="12" t="s">
        <v>125</v>
      </c>
      <c r="B181" s="13"/>
      <c r="C181" s="13"/>
      <c r="D181" s="13"/>
      <c r="E181" s="206" t="s">
        <v>31</v>
      </c>
      <c r="F181" s="207" t="s">
        <v>124</v>
      </c>
      <c r="G181" s="267"/>
      <c r="H181" s="1137"/>
      <c r="I181" s="1138"/>
      <c r="J181" s="282" t="s">
        <v>308</v>
      </c>
      <c r="K181" s="190" t="s">
        <v>149</v>
      </c>
      <c r="L181" s="1089" t="s">
        <v>918</v>
      </c>
      <c r="M181" s="547" t="s">
        <v>922</v>
      </c>
    </row>
    <row r="182" spans="1:13">
      <c r="A182" s="12" t="s">
        <v>102</v>
      </c>
      <c r="B182" s="33"/>
      <c r="C182" s="13"/>
      <c r="D182" s="13"/>
      <c r="E182" s="206" t="s">
        <v>126</v>
      </c>
      <c r="F182" s="207" t="s">
        <v>124</v>
      </c>
      <c r="G182" s="267"/>
      <c r="H182" s="1137"/>
      <c r="I182" s="1138"/>
      <c r="J182" s="282" t="s">
        <v>308</v>
      </c>
      <c r="K182" s="190" t="s">
        <v>149</v>
      </c>
      <c r="L182" s="1089" t="s">
        <v>918</v>
      </c>
      <c r="M182" s="547" t="s">
        <v>922</v>
      </c>
    </row>
    <row r="183" spans="1:13">
      <c r="A183" s="12" t="s">
        <v>127</v>
      </c>
      <c r="B183" s="49"/>
      <c r="C183" s="50"/>
      <c r="D183" s="50"/>
      <c r="E183" s="206" t="s">
        <v>128</v>
      </c>
      <c r="F183" s="207" t="s">
        <v>124</v>
      </c>
      <c r="G183" s="267"/>
      <c r="H183" s="1137"/>
      <c r="I183" s="1138"/>
      <c r="J183" s="282" t="s">
        <v>308</v>
      </c>
      <c r="K183" s="190" t="s">
        <v>149</v>
      </c>
      <c r="L183" s="1089" t="s">
        <v>918</v>
      </c>
      <c r="M183" s="547" t="s">
        <v>922</v>
      </c>
    </row>
    <row r="184" spans="1:13">
      <c r="A184" s="12" t="s">
        <v>129</v>
      </c>
      <c r="B184" s="33"/>
      <c r="C184" s="13"/>
      <c r="D184" s="13"/>
      <c r="E184" s="206" t="s">
        <v>130</v>
      </c>
      <c r="F184" s="207" t="s">
        <v>124</v>
      </c>
      <c r="G184" s="267"/>
      <c r="H184" s="1137"/>
      <c r="I184" s="1138"/>
      <c r="J184" s="282" t="s">
        <v>308</v>
      </c>
      <c r="K184" s="190" t="s">
        <v>149</v>
      </c>
      <c r="L184" s="1089" t="s">
        <v>918</v>
      </c>
      <c r="M184" s="547" t="s">
        <v>922</v>
      </c>
    </row>
    <row r="185" spans="1:13">
      <c r="A185" s="12" t="s">
        <v>131</v>
      </c>
      <c r="B185" s="33"/>
      <c r="C185" s="13"/>
      <c r="D185" s="13"/>
      <c r="E185" s="206" t="s">
        <v>107</v>
      </c>
      <c r="F185" s="207" t="s">
        <v>124</v>
      </c>
      <c r="G185" s="267"/>
      <c r="H185" s="1137"/>
      <c r="I185" s="1138"/>
      <c r="J185" s="282" t="s">
        <v>308</v>
      </c>
      <c r="K185" s="190" t="s">
        <v>149</v>
      </c>
      <c r="L185" s="1089" t="s">
        <v>918</v>
      </c>
      <c r="M185" s="547" t="s">
        <v>922</v>
      </c>
    </row>
    <row r="186" spans="1:13">
      <c r="A186" s="12" t="s">
        <v>132</v>
      </c>
      <c r="B186" s="33"/>
      <c r="C186" s="13"/>
      <c r="D186" s="13"/>
      <c r="E186" s="206" t="s">
        <v>133</v>
      </c>
      <c r="F186" s="207" t="s">
        <v>124</v>
      </c>
      <c r="G186" s="267"/>
      <c r="H186" s="1137"/>
      <c r="I186" s="1138"/>
      <c r="J186" s="282" t="s">
        <v>308</v>
      </c>
      <c r="K186" s="190" t="s">
        <v>149</v>
      </c>
      <c r="L186" s="1089" t="s">
        <v>918</v>
      </c>
      <c r="M186" s="547" t="s">
        <v>922</v>
      </c>
    </row>
    <row r="187" spans="1:13">
      <c r="A187" s="12" t="s">
        <v>134</v>
      </c>
      <c r="B187" s="13"/>
      <c r="C187" s="13"/>
      <c r="D187" s="13"/>
      <c r="E187" s="206" t="s">
        <v>135</v>
      </c>
      <c r="F187" s="207" t="s">
        <v>124</v>
      </c>
      <c r="G187" s="267"/>
      <c r="H187" s="1139"/>
      <c r="I187" s="1140"/>
      <c r="J187" s="282" t="s">
        <v>308</v>
      </c>
      <c r="K187" s="190" t="s">
        <v>149</v>
      </c>
      <c r="L187" s="1089" t="s">
        <v>918</v>
      </c>
      <c r="M187" s="547" t="s">
        <v>922</v>
      </c>
    </row>
    <row r="188" spans="1:13">
      <c r="A188" s="21"/>
      <c r="B188" s="13"/>
      <c r="C188" s="13"/>
      <c r="D188" s="13"/>
      <c r="E188" s="283" t="s">
        <v>807</v>
      </c>
      <c r="F188" s="256"/>
      <c r="G188" s="257"/>
      <c r="H188" s="249"/>
      <c r="I188" s="257"/>
      <c r="J188" s="249"/>
      <c r="K188" s="247"/>
      <c r="L188" s="1091"/>
    </row>
    <row r="189" spans="1:13">
      <c r="A189" s="21"/>
      <c r="B189" s="13"/>
      <c r="C189" s="13"/>
      <c r="D189" s="13"/>
      <c r="E189" s="283" t="s">
        <v>805</v>
      </c>
      <c r="F189" s="256"/>
      <c r="G189" s="257"/>
      <c r="H189" s="249"/>
      <c r="I189" s="257"/>
      <c r="J189" s="249"/>
      <c r="K189" s="247"/>
      <c r="L189" s="1091"/>
    </row>
    <row r="190" spans="1:13">
      <c r="A190" s="21"/>
      <c r="B190" s="13"/>
      <c r="C190" s="13"/>
      <c r="D190" s="13"/>
      <c r="E190" s="283"/>
      <c r="F190" s="256"/>
      <c r="G190" s="257"/>
      <c r="H190" s="249"/>
      <c r="I190" s="257"/>
      <c r="J190" s="249"/>
      <c r="K190" s="247"/>
      <c r="L190" s="1091"/>
    </row>
    <row r="191" spans="1:13">
      <c r="A191" s="21" t="s">
        <v>136</v>
      </c>
      <c r="B191" s="13"/>
      <c r="C191" s="13"/>
      <c r="D191" s="13"/>
      <c r="E191" s="29"/>
      <c r="F191" s="256"/>
      <c r="G191" s="257"/>
      <c r="H191" s="249"/>
      <c r="I191" s="257"/>
      <c r="J191" s="249"/>
      <c r="K191" s="247"/>
      <c r="L191" s="1091"/>
    </row>
    <row r="192" spans="1:13">
      <c r="A192" s="12" t="s">
        <v>137</v>
      </c>
      <c r="B192" s="13"/>
      <c r="C192" s="13"/>
      <c r="D192" s="13"/>
      <c r="E192" s="206" t="s">
        <v>138</v>
      </c>
      <c r="F192" s="207" t="s">
        <v>124</v>
      </c>
      <c r="G192" s="267"/>
      <c r="H192" s="1135" t="s">
        <v>647</v>
      </c>
      <c r="I192" s="1136"/>
      <c r="J192" s="207">
        <v>4000</v>
      </c>
      <c r="K192" s="190" t="s">
        <v>149</v>
      </c>
      <c r="L192" s="1089" t="s">
        <v>918</v>
      </c>
      <c r="M192" s="547" t="s">
        <v>922</v>
      </c>
    </row>
    <row r="193" spans="1:13">
      <c r="A193" s="12" t="s">
        <v>139</v>
      </c>
      <c r="B193" s="13"/>
      <c r="C193" s="13"/>
      <c r="D193" s="13"/>
      <c r="E193" s="206" t="s">
        <v>140</v>
      </c>
      <c r="F193" s="207" t="s">
        <v>124</v>
      </c>
      <c r="G193" s="267"/>
      <c r="H193" s="1137"/>
      <c r="I193" s="1138"/>
      <c r="J193" s="207">
        <v>4000</v>
      </c>
      <c r="K193" s="190" t="s">
        <v>149</v>
      </c>
      <c r="L193" s="1089" t="s">
        <v>918</v>
      </c>
      <c r="M193" s="547" t="s">
        <v>922</v>
      </c>
    </row>
    <row r="194" spans="1:13">
      <c r="A194" s="12" t="s">
        <v>141</v>
      </c>
      <c r="B194" s="13"/>
      <c r="C194" s="13"/>
      <c r="D194" s="13"/>
      <c r="E194" s="206" t="s">
        <v>142</v>
      </c>
      <c r="F194" s="207" t="s">
        <v>124</v>
      </c>
      <c r="G194" s="267"/>
      <c r="H194" s="1137"/>
      <c r="I194" s="1138"/>
      <c r="J194" s="207">
        <v>4000</v>
      </c>
      <c r="K194" s="190" t="s">
        <v>149</v>
      </c>
      <c r="L194" s="1089" t="s">
        <v>918</v>
      </c>
      <c r="M194" s="547" t="s">
        <v>922</v>
      </c>
    </row>
    <row r="195" spans="1:13">
      <c r="A195" s="12" t="s">
        <v>143</v>
      </c>
      <c r="B195" s="13"/>
      <c r="C195" s="13"/>
      <c r="D195" s="13"/>
      <c r="E195" s="206" t="s">
        <v>144</v>
      </c>
      <c r="F195" s="207" t="s">
        <v>124</v>
      </c>
      <c r="G195" s="267"/>
      <c r="H195" s="1139"/>
      <c r="I195" s="1140"/>
      <c r="J195" s="207">
        <v>4000</v>
      </c>
      <c r="K195" s="190" t="s">
        <v>149</v>
      </c>
      <c r="L195" s="1089" t="s">
        <v>918</v>
      </c>
      <c r="M195" s="547" t="s">
        <v>922</v>
      </c>
    </row>
    <row r="196" spans="1:13">
      <c r="A196" s="13"/>
      <c r="B196" s="13"/>
      <c r="C196" s="13"/>
      <c r="D196" s="13"/>
      <c r="E196" s="283" t="s">
        <v>807</v>
      </c>
      <c r="F196" s="256"/>
      <c r="G196" s="257"/>
      <c r="H196" s="249"/>
      <c r="I196" s="257"/>
      <c r="J196" s="249"/>
      <c r="K196" s="247"/>
      <c r="L196" s="1091"/>
    </row>
    <row r="197" spans="1:13">
      <c r="A197" s="13"/>
      <c r="B197" s="13"/>
      <c r="C197" s="13"/>
      <c r="D197" s="13"/>
      <c r="E197" s="29"/>
      <c r="F197" s="35"/>
      <c r="G197" s="257"/>
      <c r="H197" s="249"/>
      <c r="I197" s="442"/>
      <c r="J197" s="249"/>
      <c r="K197" s="247"/>
      <c r="L197" s="1091"/>
    </row>
    <row r="198" spans="1:13">
      <c r="A198" s="21" t="s">
        <v>145</v>
      </c>
      <c r="B198" s="13"/>
      <c r="C198" s="13"/>
      <c r="D198" s="13"/>
      <c r="E198" s="29"/>
      <c r="F198" s="256"/>
      <c r="G198" s="257"/>
      <c r="H198" s="249"/>
      <c r="I198" s="257"/>
      <c r="J198" s="249"/>
      <c r="K198" s="247"/>
      <c r="L198" s="1091"/>
    </row>
    <row r="199" spans="1:13">
      <c r="A199" s="12" t="s">
        <v>146</v>
      </c>
      <c r="B199" s="13"/>
      <c r="C199" s="13"/>
      <c r="D199" s="13"/>
      <c r="E199" s="206" t="s">
        <v>147</v>
      </c>
      <c r="F199" s="207" t="s">
        <v>148</v>
      </c>
      <c r="G199" s="210"/>
      <c r="H199" s="209">
        <v>1000</v>
      </c>
      <c r="I199" s="210"/>
      <c r="J199" s="209">
        <v>4000</v>
      </c>
      <c r="K199" s="190" t="s">
        <v>149</v>
      </c>
      <c r="L199" s="1089" t="s">
        <v>918</v>
      </c>
      <c r="M199" s="547" t="s">
        <v>922</v>
      </c>
    </row>
    <row r="200" spans="1:13">
      <c r="A200" s="12" t="s">
        <v>75</v>
      </c>
      <c r="B200" s="13"/>
      <c r="C200" s="13"/>
      <c r="D200" s="13"/>
      <c r="E200" s="206" t="s">
        <v>150</v>
      </c>
      <c r="F200" s="207" t="s">
        <v>148</v>
      </c>
      <c r="G200" s="210"/>
      <c r="H200" s="209">
        <v>1000</v>
      </c>
      <c r="I200" s="210"/>
      <c r="J200" s="209">
        <v>4000</v>
      </c>
      <c r="K200" s="190" t="s">
        <v>149</v>
      </c>
      <c r="L200" s="1089" t="s">
        <v>918</v>
      </c>
      <c r="M200" s="547" t="s">
        <v>922</v>
      </c>
    </row>
    <row r="201" spans="1:13">
      <c r="A201" s="12" t="s">
        <v>151</v>
      </c>
      <c r="B201" s="13"/>
      <c r="C201" s="13"/>
      <c r="D201" s="13"/>
      <c r="E201" s="206" t="s">
        <v>152</v>
      </c>
      <c r="F201" s="207" t="s">
        <v>148</v>
      </c>
      <c r="G201" s="210"/>
      <c r="H201" s="209">
        <v>1000</v>
      </c>
      <c r="I201" s="210"/>
      <c r="J201" s="209">
        <v>4000</v>
      </c>
      <c r="K201" s="190" t="s">
        <v>149</v>
      </c>
      <c r="L201" s="1089" t="s">
        <v>918</v>
      </c>
      <c r="M201" s="547" t="s">
        <v>922</v>
      </c>
    </row>
    <row r="202" spans="1:13">
      <c r="A202" s="12" t="s">
        <v>153</v>
      </c>
      <c r="B202" s="13"/>
      <c r="C202" s="13"/>
      <c r="D202" s="13"/>
      <c r="E202" s="206" t="s">
        <v>154</v>
      </c>
      <c r="F202" s="207" t="s">
        <v>148</v>
      </c>
      <c r="G202" s="210"/>
      <c r="H202" s="209">
        <v>1000</v>
      </c>
      <c r="I202" s="210"/>
      <c r="J202" s="209">
        <v>4000</v>
      </c>
      <c r="K202" s="190" t="s">
        <v>149</v>
      </c>
      <c r="L202" s="1089" t="s">
        <v>918</v>
      </c>
      <c r="M202" s="547" t="s">
        <v>922</v>
      </c>
    </row>
    <row r="203" spans="1:13">
      <c r="A203" s="12" t="s">
        <v>155</v>
      </c>
      <c r="B203" s="13"/>
      <c r="C203" s="13"/>
      <c r="D203" s="13"/>
      <c r="E203" s="206" t="s">
        <v>156</v>
      </c>
      <c r="F203" s="207" t="s">
        <v>148</v>
      </c>
      <c r="G203" s="210"/>
      <c r="H203" s="209">
        <v>1000</v>
      </c>
      <c r="I203" s="210"/>
      <c r="J203" s="209">
        <v>4000</v>
      </c>
      <c r="K203" s="190" t="s">
        <v>149</v>
      </c>
      <c r="L203" s="1089" t="s">
        <v>918</v>
      </c>
      <c r="M203" s="547" t="s">
        <v>922</v>
      </c>
    </row>
    <row r="204" spans="1:13">
      <c r="A204" s="13"/>
      <c r="B204" s="13"/>
      <c r="C204" s="13"/>
      <c r="D204" s="13"/>
      <c r="E204" s="29"/>
      <c r="F204" s="35"/>
      <c r="G204" s="257"/>
      <c r="H204" s="249"/>
      <c r="I204" s="442"/>
      <c r="J204" s="249"/>
      <c r="K204" s="247"/>
      <c r="L204" s="1091"/>
    </row>
    <row r="205" spans="1:13">
      <c r="A205" s="21" t="s">
        <v>157</v>
      </c>
      <c r="B205" s="13"/>
      <c r="C205" s="13"/>
      <c r="D205" s="13"/>
      <c r="E205" s="29"/>
      <c r="F205" s="256"/>
      <c r="G205" s="257"/>
      <c r="H205" s="249"/>
      <c r="I205" s="257"/>
      <c r="J205" s="249"/>
      <c r="K205" s="247"/>
      <c r="L205" s="1091"/>
    </row>
    <row r="206" spans="1:13">
      <c r="A206" s="12" t="s">
        <v>158</v>
      </c>
      <c r="B206" s="13"/>
      <c r="C206" s="13"/>
      <c r="D206" s="13"/>
      <c r="E206" s="29"/>
      <c r="F206" s="256"/>
      <c r="G206" s="257"/>
      <c r="H206" s="249"/>
      <c r="I206" s="257"/>
      <c r="J206" s="249"/>
      <c r="K206" s="247"/>
      <c r="L206" s="1091"/>
    </row>
    <row r="207" spans="1:13">
      <c r="A207" s="12" t="s">
        <v>159</v>
      </c>
      <c r="B207" s="13"/>
      <c r="C207" s="13"/>
      <c r="D207" s="13"/>
      <c r="E207" s="206" t="s">
        <v>154</v>
      </c>
      <c r="F207" s="207" t="s">
        <v>148</v>
      </c>
      <c r="G207" s="210"/>
      <c r="H207" s="209">
        <v>1000</v>
      </c>
      <c r="I207" s="210"/>
      <c r="J207" s="209">
        <v>4000</v>
      </c>
      <c r="K207" s="190" t="s">
        <v>149</v>
      </c>
      <c r="L207" s="1089" t="s">
        <v>918</v>
      </c>
      <c r="M207" s="547" t="s">
        <v>922</v>
      </c>
    </row>
    <row r="208" spans="1:13">
      <c r="A208" s="12" t="s">
        <v>777</v>
      </c>
      <c r="B208" s="13"/>
      <c r="C208" s="13"/>
      <c r="D208" s="13"/>
      <c r="E208" s="206" t="s">
        <v>156</v>
      </c>
      <c r="F208" s="207" t="s">
        <v>148</v>
      </c>
      <c r="G208" s="210"/>
      <c r="H208" s="209">
        <v>1000</v>
      </c>
      <c r="I208" s="210"/>
      <c r="J208" s="209">
        <v>4000</v>
      </c>
      <c r="K208" s="190" t="s">
        <v>149</v>
      </c>
      <c r="L208" s="1089" t="s">
        <v>918</v>
      </c>
      <c r="M208" s="547" t="s">
        <v>922</v>
      </c>
    </row>
    <row r="209" spans="1:13">
      <c r="A209" s="12" t="s">
        <v>160</v>
      </c>
      <c r="B209" s="13"/>
      <c r="C209" s="13"/>
      <c r="D209" s="13"/>
      <c r="E209" s="206" t="s">
        <v>161</v>
      </c>
      <c r="F209" s="207" t="s">
        <v>148</v>
      </c>
      <c r="G209" s="210"/>
      <c r="H209" s="209">
        <v>1000</v>
      </c>
      <c r="I209" s="210"/>
      <c r="J209" s="209">
        <v>4000</v>
      </c>
      <c r="K209" s="190" t="s">
        <v>149</v>
      </c>
      <c r="L209" s="1089" t="s">
        <v>918</v>
      </c>
      <c r="M209" s="547" t="s">
        <v>922</v>
      </c>
    </row>
    <row r="210" spans="1:13">
      <c r="A210" s="12" t="s">
        <v>656</v>
      </c>
      <c r="B210" s="13"/>
      <c r="C210" s="13"/>
      <c r="D210" s="13"/>
      <c r="E210" s="206" t="s">
        <v>163</v>
      </c>
      <c r="F210" s="207" t="s">
        <v>148</v>
      </c>
      <c r="G210" s="210"/>
      <c r="H210" s="209">
        <v>1000</v>
      </c>
      <c r="I210" s="210"/>
      <c r="J210" s="209">
        <v>4000</v>
      </c>
      <c r="K210" s="190" t="s">
        <v>149</v>
      </c>
      <c r="L210" s="1089" t="s">
        <v>918</v>
      </c>
      <c r="M210" s="547" t="s">
        <v>922</v>
      </c>
    </row>
    <row r="211" spans="1:13" ht="27.75" customHeight="1">
      <c r="A211" s="1199" t="s">
        <v>710</v>
      </c>
      <c r="B211" s="1130"/>
      <c r="C211" s="1130"/>
      <c r="D211" s="1131"/>
      <c r="E211" s="286" t="s">
        <v>164</v>
      </c>
      <c r="F211" s="207" t="s">
        <v>920</v>
      </c>
      <c r="G211" s="267"/>
      <c r="H211" s="282">
        <v>200</v>
      </c>
      <c r="I211" s="267"/>
      <c r="J211" s="282">
        <v>400</v>
      </c>
      <c r="K211" s="190" t="s">
        <v>149</v>
      </c>
      <c r="L211" s="1089" t="s">
        <v>918</v>
      </c>
      <c r="M211" s="547" t="s">
        <v>922</v>
      </c>
    </row>
    <row r="212" spans="1:13">
      <c r="A212" s="12"/>
      <c r="B212" s="13"/>
      <c r="C212" s="13"/>
      <c r="D212" s="13"/>
      <c r="E212" s="202"/>
      <c r="F212" s="256"/>
      <c r="G212" s="257"/>
      <c r="H212" s="38"/>
      <c r="I212" s="257"/>
      <c r="J212" s="249"/>
      <c r="K212" s="247"/>
      <c r="L212" s="1091"/>
    </row>
    <row r="213" spans="1:13">
      <c r="A213" s="21" t="s">
        <v>165</v>
      </c>
      <c r="B213" s="13"/>
      <c r="C213" s="13"/>
      <c r="D213" s="13"/>
      <c r="E213" s="29"/>
      <c r="F213" s="256"/>
      <c r="G213" s="257"/>
      <c r="H213" s="249"/>
      <c r="I213" s="257"/>
      <c r="J213" s="249"/>
      <c r="K213" s="247"/>
      <c r="L213" s="1091"/>
    </row>
    <row r="214" spans="1:13">
      <c r="A214" s="21" t="s">
        <v>166</v>
      </c>
      <c r="B214" s="13"/>
      <c r="C214" s="13"/>
      <c r="D214" s="13"/>
      <c r="E214" s="29"/>
      <c r="F214" s="256"/>
      <c r="G214" s="257"/>
      <c r="H214" s="249"/>
      <c r="I214" s="257"/>
      <c r="J214" s="249"/>
      <c r="K214" s="247"/>
      <c r="L214" s="1091"/>
    </row>
    <row r="215" spans="1:13">
      <c r="A215" s="12" t="s">
        <v>75</v>
      </c>
      <c r="B215" s="13"/>
      <c r="C215" s="13"/>
      <c r="D215" s="13"/>
      <c r="E215" s="206" t="s">
        <v>31</v>
      </c>
      <c r="F215" s="207" t="s">
        <v>124</v>
      </c>
      <c r="G215" s="267">
        <v>7802</v>
      </c>
      <c r="H215" s="1135" t="s">
        <v>647</v>
      </c>
      <c r="I215" s="1136"/>
      <c r="J215" s="282" t="s">
        <v>308</v>
      </c>
      <c r="K215" s="190" t="s">
        <v>149</v>
      </c>
      <c r="L215" s="1089" t="s">
        <v>918</v>
      </c>
      <c r="M215" s="547" t="s">
        <v>922</v>
      </c>
    </row>
    <row r="216" spans="1:13">
      <c r="A216" s="12" t="s">
        <v>125</v>
      </c>
      <c r="B216" s="13"/>
      <c r="C216" s="13"/>
      <c r="D216" s="13"/>
      <c r="E216" s="206" t="s">
        <v>31</v>
      </c>
      <c r="F216" s="207" t="s">
        <v>124</v>
      </c>
      <c r="G216" s="267">
        <v>7802</v>
      </c>
      <c r="H216" s="1137"/>
      <c r="I216" s="1138"/>
      <c r="J216" s="282" t="s">
        <v>308</v>
      </c>
      <c r="K216" s="190" t="s">
        <v>149</v>
      </c>
      <c r="L216" s="1089" t="s">
        <v>918</v>
      </c>
      <c r="M216" s="547" t="s">
        <v>922</v>
      </c>
    </row>
    <row r="217" spans="1:13">
      <c r="A217" s="12" t="s">
        <v>102</v>
      </c>
      <c r="B217" s="33"/>
      <c r="C217" s="13"/>
      <c r="D217" s="13"/>
      <c r="E217" s="206" t="s">
        <v>126</v>
      </c>
      <c r="F217" s="207" t="s">
        <v>124</v>
      </c>
      <c r="G217" s="267">
        <v>7802</v>
      </c>
      <c r="H217" s="1137"/>
      <c r="I217" s="1138"/>
      <c r="J217" s="282" t="s">
        <v>308</v>
      </c>
      <c r="K217" s="190" t="s">
        <v>149</v>
      </c>
      <c r="L217" s="1089" t="s">
        <v>918</v>
      </c>
      <c r="M217" s="547" t="s">
        <v>922</v>
      </c>
    </row>
    <row r="218" spans="1:13">
      <c r="A218" s="12" t="s">
        <v>127</v>
      </c>
      <c r="B218" s="49"/>
      <c r="C218" s="50"/>
      <c r="D218" s="50"/>
      <c r="E218" s="206" t="s">
        <v>167</v>
      </c>
      <c r="F218" s="207" t="s">
        <v>124</v>
      </c>
      <c r="G218" s="267">
        <v>7802</v>
      </c>
      <c r="H218" s="1137"/>
      <c r="I218" s="1138"/>
      <c r="J218" s="282" t="s">
        <v>308</v>
      </c>
      <c r="K218" s="190" t="s">
        <v>149</v>
      </c>
      <c r="L218" s="1089" t="s">
        <v>918</v>
      </c>
      <c r="M218" s="547" t="s">
        <v>922</v>
      </c>
    </row>
    <row r="219" spans="1:13">
      <c r="A219" s="12" t="s">
        <v>129</v>
      </c>
      <c r="B219" s="33"/>
      <c r="C219" s="13"/>
      <c r="D219" s="13"/>
      <c r="E219" s="206" t="s">
        <v>130</v>
      </c>
      <c r="F219" s="207" t="s">
        <v>124</v>
      </c>
      <c r="G219" s="267">
        <v>7802</v>
      </c>
      <c r="H219" s="1137"/>
      <c r="I219" s="1138"/>
      <c r="J219" s="282" t="s">
        <v>308</v>
      </c>
      <c r="K219" s="190" t="s">
        <v>149</v>
      </c>
      <c r="L219" s="1089" t="s">
        <v>918</v>
      </c>
      <c r="M219" s="547" t="s">
        <v>922</v>
      </c>
    </row>
    <row r="220" spans="1:13">
      <c r="A220" s="12" t="s">
        <v>131</v>
      </c>
      <c r="B220" s="33"/>
      <c r="C220" s="13"/>
      <c r="D220" s="13"/>
      <c r="E220" s="206" t="s">
        <v>107</v>
      </c>
      <c r="F220" s="207" t="s">
        <v>124</v>
      </c>
      <c r="G220" s="267">
        <v>7802</v>
      </c>
      <c r="H220" s="1137"/>
      <c r="I220" s="1138"/>
      <c r="J220" s="282" t="s">
        <v>308</v>
      </c>
      <c r="K220" s="190" t="s">
        <v>149</v>
      </c>
      <c r="L220" s="1089" t="s">
        <v>918</v>
      </c>
      <c r="M220" s="547" t="s">
        <v>922</v>
      </c>
    </row>
    <row r="221" spans="1:13">
      <c r="A221" s="12" t="s">
        <v>134</v>
      </c>
      <c r="B221" s="13"/>
      <c r="C221" s="13"/>
      <c r="D221" s="13"/>
      <c r="E221" s="206" t="s">
        <v>135</v>
      </c>
      <c r="F221" s="207" t="s">
        <v>124</v>
      </c>
      <c r="G221" s="267">
        <v>7802</v>
      </c>
      <c r="H221" s="1137"/>
      <c r="I221" s="1138"/>
      <c r="J221" s="282" t="s">
        <v>308</v>
      </c>
      <c r="K221" s="190" t="s">
        <v>149</v>
      </c>
      <c r="L221" s="1089" t="s">
        <v>918</v>
      </c>
      <c r="M221" s="547" t="s">
        <v>922</v>
      </c>
    </row>
    <row r="222" spans="1:13">
      <c r="A222" s="12" t="s">
        <v>168</v>
      </c>
      <c r="B222" s="13"/>
      <c r="C222" s="13"/>
      <c r="D222" s="13"/>
      <c r="E222" s="206" t="s">
        <v>169</v>
      </c>
      <c r="F222" s="207" t="s">
        <v>124</v>
      </c>
      <c r="G222" s="267">
        <v>7802</v>
      </c>
      <c r="H222" s="1137"/>
      <c r="I222" s="1138"/>
      <c r="J222" s="282" t="s">
        <v>308</v>
      </c>
      <c r="K222" s="190" t="s">
        <v>149</v>
      </c>
      <c r="L222" s="1089" t="s">
        <v>918</v>
      </c>
      <c r="M222" s="547" t="s">
        <v>922</v>
      </c>
    </row>
    <row r="223" spans="1:13">
      <c r="A223" s="12" t="s">
        <v>170</v>
      </c>
      <c r="B223" s="13"/>
      <c r="C223" s="13"/>
      <c r="D223" s="13"/>
      <c r="E223" s="206" t="s">
        <v>171</v>
      </c>
      <c r="F223" s="207" t="s">
        <v>124</v>
      </c>
      <c r="G223" s="267">
        <v>7802</v>
      </c>
      <c r="H223" s="1139"/>
      <c r="I223" s="1140"/>
      <c r="J223" s="282" t="s">
        <v>308</v>
      </c>
      <c r="K223" s="190" t="s">
        <v>149</v>
      </c>
      <c r="L223" s="1089" t="s">
        <v>918</v>
      </c>
      <c r="M223" s="547" t="s">
        <v>922</v>
      </c>
    </row>
    <row r="224" spans="1:13">
      <c r="A224" s="12"/>
      <c r="B224" s="13"/>
      <c r="C224" s="13"/>
      <c r="D224" s="13"/>
      <c r="E224" s="283" t="s">
        <v>807</v>
      </c>
      <c r="F224" s="256"/>
      <c r="G224" s="257"/>
      <c r="H224" s="249"/>
      <c r="I224" s="257"/>
      <c r="J224" s="249"/>
      <c r="K224" s="247"/>
      <c r="L224" s="1091"/>
    </row>
    <row r="225" spans="1:13">
      <c r="A225" s="12"/>
      <c r="B225" s="13"/>
      <c r="C225" s="13"/>
      <c r="D225" s="13"/>
      <c r="E225" s="283" t="s">
        <v>805</v>
      </c>
      <c r="F225" s="256"/>
      <c r="G225" s="257"/>
      <c r="H225" s="249"/>
      <c r="I225" s="257"/>
      <c r="J225" s="249"/>
      <c r="K225" s="247"/>
      <c r="L225" s="1091"/>
    </row>
    <row r="226" spans="1:13">
      <c r="A226" s="21" t="s">
        <v>172</v>
      </c>
      <c r="B226" s="13"/>
      <c r="C226" s="13"/>
      <c r="D226" s="13"/>
      <c r="E226" s="29"/>
      <c r="F226" s="256"/>
      <c r="G226" s="257"/>
      <c r="H226" s="249"/>
      <c r="I226" s="257"/>
      <c r="J226" s="249"/>
      <c r="K226" s="247"/>
      <c r="L226" s="1091"/>
    </row>
    <row r="227" spans="1:13">
      <c r="A227" s="12" t="s">
        <v>137</v>
      </c>
      <c r="B227" s="13"/>
      <c r="C227" s="13"/>
      <c r="D227" s="13"/>
      <c r="E227" s="206" t="s">
        <v>138</v>
      </c>
      <c r="F227" s="207" t="s">
        <v>148</v>
      </c>
      <c r="G227" s="267">
        <v>7802</v>
      </c>
      <c r="H227" s="1135" t="s">
        <v>647</v>
      </c>
      <c r="I227" s="1136"/>
      <c r="J227" s="207">
        <v>4000</v>
      </c>
      <c r="K227" s="190">
        <v>2</v>
      </c>
      <c r="L227" s="1005"/>
      <c r="M227" s="547">
        <f>K227*L227</f>
        <v>0</v>
      </c>
    </row>
    <row r="228" spans="1:13">
      <c r="A228" s="12" t="s">
        <v>139</v>
      </c>
      <c r="B228" s="13"/>
      <c r="C228" s="13"/>
      <c r="D228" s="13"/>
      <c r="E228" s="206" t="s">
        <v>140</v>
      </c>
      <c r="F228" s="207" t="s">
        <v>148</v>
      </c>
      <c r="G228" s="267">
        <v>7802</v>
      </c>
      <c r="H228" s="1137"/>
      <c r="I228" s="1138"/>
      <c r="J228" s="207">
        <v>4000</v>
      </c>
      <c r="K228" s="190">
        <v>2</v>
      </c>
      <c r="L228" s="1005"/>
      <c r="M228" s="547">
        <f>K228*L228</f>
        <v>0</v>
      </c>
    </row>
    <row r="229" spans="1:13">
      <c r="A229" s="12" t="s">
        <v>141</v>
      </c>
      <c r="B229" s="13"/>
      <c r="C229" s="13"/>
      <c r="D229" s="13"/>
      <c r="E229" s="206" t="s">
        <v>142</v>
      </c>
      <c r="F229" s="207" t="s">
        <v>148</v>
      </c>
      <c r="G229" s="267">
        <v>7802</v>
      </c>
      <c r="H229" s="1137"/>
      <c r="I229" s="1138"/>
      <c r="J229" s="207">
        <v>4000</v>
      </c>
      <c r="K229" s="190">
        <v>2</v>
      </c>
      <c r="L229" s="1005"/>
      <c r="M229" s="547">
        <f>K229*L229</f>
        <v>0</v>
      </c>
    </row>
    <row r="230" spans="1:13">
      <c r="A230" s="12" t="s">
        <v>143</v>
      </c>
      <c r="B230" s="13"/>
      <c r="C230" s="13"/>
      <c r="D230" s="13"/>
      <c r="E230" s="206" t="s">
        <v>144</v>
      </c>
      <c r="F230" s="207" t="s">
        <v>148</v>
      </c>
      <c r="G230" s="267">
        <v>7802</v>
      </c>
      <c r="H230" s="1139"/>
      <c r="I230" s="1140"/>
      <c r="J230" s="207">
        <v>4000</v>
      </c>
      <c r="K230" s="190">
        <v>2</v>
      </c>
      <c r="L230" s="1005"/>
      <c r="M230" s="547">
        <f>K230*L230</f>
        <v>0</v>
      </c>
    </row>
    <row r="231" spans="1:13">
      <c r="A231" s="12"/>
      <c r="B231" s="13"/>
      <c r="C231" s="13"/>
      <c r="D231" s="13"/>
      <c r="E231" s="283" t="s">
        <v>807</v>
      </c>
      <c r="F231" s="256"/>
      <c r="G231" s="261"/>
      <c r="H231" s="285"/>
      <c r="I231" s="285"/>
      <c r="J231" s="256"/>
      <c r="K231" s="247"/>
      <c r="L231" s="1091"/>
    </row>
    <row r="232" spans="1:13">
      <c r="A232" s="12"/>
      <c r="B232" s="13"/>
      <c r="C232" s="13"/>
      <c r="D232" s="13"/>
      <c r="E232" s="283"/>
      <c r="F232" s="256"/>
      <c r="G232" s="261"/>
      <c r="H232" s="285"/>
      <c r="I232" s="285"/>
      <c r="J232" s="256"/>
      <c r="K232" s="247"/>
      <c r="L232" s="1091"/>
    </row>
    <row r="233" spans="1:13">
      <c r="A233" s="153" t="s">
        <v>811</v>
      </c>
      <c r="B233" s="13"/>
      <c r="C233" s="13"/>
      <c r="D233" s="29"/>
      <c r="E233" s="42"/>
      <c r="F233" s="35"/>
      <c r="G233" s="257"/>
      <c r="H233" s="249"/>
      <c r="I233" s="442"/>
      <c r="J233" s="249"/>
      <c r="K233" s="247"/>
      <c r="L233" s="1091"/>
    </row>
    <row r="234" spans="1:13" ht="15" customHeight="1">
      <c r="A234" s="12" t="s">
        <v>173</v>
      </c>
      <c r="B234" s="13"/>
      <c r="C234" s="13"/>
      <c r="D234" s="13"/>
      <c r="E234" s="206" t="s">
        <v>174</v>
      </c>
      <c r="F234" s="207" t="s">
        <v>148</v>
      </c>
      <c r="G234" s="267"/>
      <c r="H234" s="1117" t="s">
        <v>808</v>
      </c>
      <c r="I234" s="1118"/>
      <c r="J234" s="282" t="s">
        <v>201</v>
      </c>
      <c r="K234" s="190" t="s">
        <v>149</v>
      </c>
      <c r="L234" s="1089" t="s">
        <v>918</v>
      </c>
      <c r="M234" s="547" t="s">
        <v>922</v>
      </c>
    </row>
    <row r="235" spans="1:13">
      <c r="A235" s="12" t="s">
        <v>176</v>
      </c>
      <c r="B235" s="13"/>
      <c r="C235" s="13"/>
      <c r="D235" s="13"/>
      <c r="E235" s="206" t="s">
        <v>177</v>
      </c>
      <c r="F235" s="207" t="s">
        <v>148</v>
      </c>
      <c r="G235" s="267"/>
      <c r="H235" s="1119"/>
      <c r="I235" s="1120"/>
      <c r="J235" s="282" t="s">
        <v>201</v>
      </c>
      <c r="K235" s="190" t="s">
        <v>149</v>
      </c>
      <c r="L235" s="1089" t="s">
        <v>918</v>
      </c>
      <c r="M235" s="547" t="s">
        <v>922</v>
      </c>
    </row>
    <row r="236" spans="1:13">
      <c r="A236" s="12" t="s">
        <v>178</v>
      </c>
      <c r="B236" s="13"/>
      <c r="C236" s="13"/>
      <c r="D236" s="13"/>
      <c r="E236" s="206" t="s">
        <v>179</v>
      </c>
      <c r="F236" s="207" t="s">
        <v>148</v>
      </c>
      <c r="G236" s="267"/>
      <c r="H236" s="1121"/>
      <c r="I236" s="1122"/>
      <c r="J236" s="282" t="s">
        <v>201</v>
      </c>
      <c r="K236" s="190" t="s">
        <v>149</v>
      </c>
      <c r="L236" s="1089" t="s">
        <v>918</v>
      </c>
      <c r="M236" s="547" t="s">
        <v>922</v>
      </c>
    </row>
    <row r="237" spans="1:13">
      <c r="A237" s="12"/>
      <c r="B237" s="13"/>
      <c r="C237" s="13"/>
      <c r="D237" s="13"/>
      <c r="E237" s="283" t="s">
        <v>807</v>
      </c>
      <c r="F237" s="256"/>
      <c r="G237" s="261"/>
      <c r="H237" s="261"/>
      <c r="I237" s="261"/>
      <c r="J237" s="256"/>
      <c r="K237" s="247"/>
      <c r="L237" s="1091"/>
    </row>
    <row r="238" spans="1:13">
      <c r="A238" s="12"/>
      <c r="B238" s="13"/>
      <c r="C238" s="13"/>
      <c r="D238" s="13"/>
      <c r="E238" s="283" t="s">
        <v>823</v>
      </c>
      <c r="F238" s="256"/>
      <c r="G238" s="261"/>
      <c r="H238" s="261"/>
      <c r="I238" s="261"/>
      <c r="J238" s="256"/>
      <c r="K238" s="247"/>
      <c r="L238" s="1091"/>
    </row>
    <row r="239" spans="1:13">
      <c r="A239" s="13"/>
      <c r="B239" s="13"/>
      <c r="C239" s="13"/>
      <c r="D239" s="33"/>
      <c r="E239" s="283"/>
      <c r="F239" s="35"/>
      <c r="G239" s="257"/>
      <c r="H239" s="249"/>
      <c r="I239" s="442"/>
      <c r="J239" s="249"/>
      <c r="K239" s="247"/>
      <c r="L239" s="1091"/>
    </row>
    <row r="240" spans="1:13">
      <c r="A240" s="21" t="s">
        <v>180</v>
      </c>
      <c r="B240" s="13"/>
      <c r="C240" s="13"/>
      <c r="D240" s="13"/>
      <c r="E240" s="29"/>
      <c r="F240" s="256"/>
      <c r="G240" s="257"/>
      <c r="H240" s="249"/>
      <c r="I240" s="257"/>
      <c r="J240" s="249"/>
      <c r="K240" s="247"/>
      <c r="L240" s="1091"/>
    </row>
    <row r="241" spans="1:13">
      <c r="A241" s="12" t="s">
        <v>146</v>
      </c>
      <c r="B241" s="13"/>
      <c r="C241" s="13"/>
      <c r="D241" s="13"/>
      <c r="E241" s="206" t="s">
        <v>147</v>
      </c>
      <c r="F241" s="207" t="s">
        <v>148</v>
      </c>
      <c r="G241" s="210">
        <v>7802</v>
      </c>
      <c r="H241" s="209">
        <v>1000</v>
      </c>
      <c r="I241" s="210"/>
      <c r="J241" s="209">
        <v>4000</v>
      </c>
      <c r="K241" s="190">
        <v>2</v>
      </c>
      <c r="L241" s="1005"/>
      <c r="M241" s="547">
        <f>K241*L241</f>
        <v>0</v>
      </c>
    </row>
    <row r="242" spans="1:13">
      <c r="A242" s="12" t="s">
        <v>75</v>
      </c>
      <c r="B242" s="13"/>
      <c r="C242" s="13"/>
      <c r="D242" s="13"/>
      <c r="E242" s="206" t="s">
        <v>150</v>
      </c>
      <c r="F242" s="207" t="s">
        <v>148</v>
      </c>
      <c r="G242" s="210">
        <v>7802</v>
      </c>
      <c r="H242" s="209">
        <v>1000</v>
      </c>
      <c r="I242" s="210"/>
      <c r="J242" s="209">
        <v>4000</v>
      </c>
      <c r="K242" s="190">
        <v>2</v>
      </c>
      <c r="L242" s="1005"/>
      <c r="M242" s="547">
        <f>K242*L242</f>
        <v>0</v>
      </c>
    </row>
    <row r="243" spans="1:13">
      <c r="A243" s="12" t="s">
        <v>151</v>
      </c>
      <c r="B243" s="13"/>
      <c r="C243" s="13"/>
      <c r="D243" s="13"/>
      <c r="E243" s="206" t="s">
        <v>152</v>
      </c>
      <c r="F243" s="207" t="s">
        <v>148</v>
      </c>
      <c r="G243" s="210">
        <v>7802</v>
      </c>
      <c r="H243" s="209">
        <v>1000</v>
      </c>
      <c r="I243" s="210"/>
      <c r="J243" s="209">
        <v>4000</v>
      </c>
      <c r="K243" s="190">
        <v>2</v>
      </c>
      <c r="L243" s="1005"/>
      <c r="M243" s="547">
        <f>K243*L243</f>
        <v>0</v>
      </c>
    </row>
    <row r="244" spans="1:13">
      <c r="A244" s="12" t="s">
        <v>153</v>
      </c>
      <c r="B244" s="13"/>
      <c r="C244" s="13"/>
      <c r="D244" s="13"/>
      <c r="E244" s="206" t="s">
        <v>154</v>
      </c>
      <c r="F244" s="207" t="s">
        <v>148</v>
      </c>
      <c r="G244" s="210">
        <v>7802</v>
      </c>
      <c r="H244" s="209">
        <v>1000</v>
      </c>
      <c r="I244" s="210"/>
      <c r="J244" s="209">
        <v>4000</v>
      </c>
      <c r="K244" s="190">
        <v>2</v>
      </c>
      <c r="L244" s="1005"/>
      <c r="M244" s="547">
        <f>K244*L244</f>
        <v>0</v>
      </c>
    </row>
    <row r="245" spans="1:13">
      <c r="A245" s="12" t="s">
        <v>155</v>
      </c>
      <c r="B245" s="13"/>
      <c r="C245" s="13"/>
      <c r="D245" s="13"/>
      <c r="E245" s="206" t="s">
        <v>156</v>
      </c>
      <c r="F245" s="207" t="s">
        <v>148</v>
      </c>
      <c r="G245" s="210">
        <v>7802</v>
      </c>
      <c r="H245" s="209">
        <v>1000</v>
      </c>
      <c r="I245" s="210"/>
      <c r="J245" s="209">
        <v>4000</v>
      </c>
      <c r="K245" s="190">
        <v>2</v>
      </c>
      <c r="L245" s="1005"/>
      <c r="M245" s="547">
        <f>K245*L245</f>
        <v>0</v>
      </c>
    </row>
    <row r="246" spans="1:13" ht="23.4" customHeight="1">
      <c r="A246" s="52" t="s">
        <v>181</v>
      </c>
      <c r="B246" s="53"/>
      <c r="C246" s="53"/>
      <c r="D246" s="53"/>
      <c r="E246" s="286" t="s">
        <v>182</v>
      </c>
      <c r="F246" s="207" t="s">
        <v>148</v>
      </c>
      <c r="G246" s="210">
        <v>7802</v>
      </c>
      <c r="H246" s="1189" t="s">
        <v>647</v>
      </c>
      <c r="I246" s="1190"/>
      <c r="J246" s="282">
        <v>8000</v>
      </c>
      <c r="K246" s="190" t="s">
        <v>149</v>
      </c>
      <c r="L246" s="1089" t="s">
        <v>918</v>
      </c>
      <c r="M246" s="547" t="s">
        <v>922</v>
      </c>
    </row>
    <row r="247" spans="1:13">
      <c r="A247" s="13"/>
      <c r="B247" s="13"/>
      <c r="C247" s="13"/>
      <c r="D247" s="13"/>
      <c r="E247" s="283" t="s">
        <v>807</v>
      </c>
      <c r="F247" s="35"/>
      <c r="G247" s="257"/>
      <c r="H247" s="249"/>
      <c r="I247" s="442"/>
      <c r="J247" s="249"/>
      <c r="K247" s="247"/>
      <c r="L247" s="1091"/>
    </row>
    <row r="248" spans="1:13">
      <c r="A248" s="13"/>
      <c r="B248" s="13"/>
      <c r="C248" s="13"/>
      <c r="D248" s="13"/>
      <c r="E248" s="283"/>
      <c r="F248" s="35"/>
      <c r="G248" s="257"/>
      <c r="H248" s="249"/>
      <c r="I248" s="442"/>
      <c r="J248" s="249"/>
      <c r="K248" s="247"/>
      <c r="L248" s="1091"/>
    </row>
    <row r="249" spans="1:13">
      <c r="A249" s="21" t="s">
        <v>183</v>
      </c>
      <c r="B249" s="13"/>
      <c r="C249" s="13"/>
      <c r="D249" s="13"/>
      <c r="E249" s="29"/>
      <c r="F249" s="256"/>
      <c r="G249" s="257"/>
      <c r="H249" s="249"/>
      <c r="I249" s="257"/>
      <c r="J249" s="249"/>
      <c r="K249" s="247"/>
      <c r="L249" s="1091"/>
    </row>
    <row r="250" spans="1:13">
      <c r="A250" s="12" t="s">
        <v>158</v>
      </c>
      <c r="B250" s="13"/>
      <c r="C250" s="13"/>
      <c r="D250" s="13"/>
      <c r="E250" s="29"/>
      <c r="F250" s="256"/>
      <c r="G250" s="257"/>
      <c r="H250" s="249"/>
      <c r="I250" s="257"/>
      <c r="J250" s="249"/>
      <c r="K250" s="247"/>
      <c r="L250" s="1091"/>
    </row>
    <row r="251" spans="1:13">
      <c r="A251" s="12" t="s">
        <v>159</v>
      </c>
      <c r="B251" s="13"/>
      <c r="C251" s="13"/>
      <c r="D251" s="13"/>
      <c r="E251" s="206" t="s">
        <v>154</v>
      </c>
      <c r="F251" s="207" t="s">
        <v>148</v>
      </c>
      <c r="G251" s="210">
        <v>7802</v>
      </c>
      <c r="H251" s="209">
        <v>1000</v>
      </c>
      <c r="I251" s="210">
        <v>8</v>
      </c>
      <c r="J251" s="209">
        <v>4000</v>
      </c>
      <c r="K251" s="190">
        <v>2</v>
      </c>
      <c r="L251" s="1005"/>
      <c r="M251" s="547">
        <f t="shared" ref="M251:M256" si="12">K251*L251</f>
        <v>0</v>
      </c>
    </row>
    <row r="252" spans="1:13">
      <c r="A252" s="12" t="s">
        <v>777</v>
      </c>
      <c r="B252" s="13"/>
      <c r="C252" s="13"/>
      <c r="D252" s="13"/>
      <c r="E252" s="206" t="s">
        <v>156</v>
      </c>
      <c r="F252" s="207" t="s">
        <v>148</v>
      </c>
      <c r="G252" s="210">
        <v>7802</v>
      </c>
      <c r="H252" s="209">
        <v>1000</v>
      </c>
      <c r="I252" s="210">
        <v>8</v>
      </c>
      <c r="J252" s="209">
        <v>4000</v>
      </c>
      <c r="K252" s="190">
        <v>2</v>
      </c>
      <c r="L252" s="1005"/>
      <c r="M252" s="547">
        <f t="shared" si="12"/>
        <v>0</v>
      </c>
    </row>
    <row r="253" spans="1:13">
      <c r="A253" s="12" t="s">
        <v>160</v>
      </c>
      <c r="B253" s="13"/>
      <c r="C253" s="13"/>
      <c r="D253" s="13"/>
      <c r="E253" s="206" t="s">
        <v>161</v>
      </c>
      <c r="F253" s="207" t="s">
        <v>148</v>
      </c>
      <c r="G253" s="210">
        <v>7802</v>
      </c>
      <c r="H253" s="209">
        <v>1000</v>
      </c>
      <c r="I253" s="210">
        <v>8</v>
      </c>
      <c r="J253" s="209">
        <v>4000</v>
      </c>
      <c r="K253" s="190">
        <v>2</v>
      </c>
      <c r="L253" s="1005"/>
      <c r="M253" s="547">
        <f t="shared" si="12"/>
        <v>0</v>
      </c>
    </row>
    <row r="254" spans="1:13">
      <c r="A254" s="12" t="s">
        <v>162</v>
      </c>
      <c r="B254" s="13"/>
      <c r="C254" s="13"/>
      <c r="D254" s="13"/>
      <c r="E254" s="206" t="s">
        <v>163</v>
      </c>
      <c r="F254" s="207" t="s">
        <v>148</v>
      </c>
      <c r="G254" s="210">
        <v>7802</v>
      </c>
      <c r="H254" s="209">
        <v>1000</v>
      </c>
      <c r="I254" s="210">
        <v>8</v>
      </c>
      <c r="J254" s="209">
        <v>4000</v>
      </c>
      <c r="K254" s="190">
        <v>2</v>
      </c>
      <c r="L254" s="1005"/>
      <c r="M254" s="547">
        <f t="shared" si="12"/>
        <v>0</v>
      </c>
    </row>
    <row r="255" spans="1:13" ht="25.5" customHeight="1">
      <c r="A255" s="1166" t="s">
        <v>709</v>
      </c>
      <c r="B255" s="1166"/>
      <c r="C255" s="1166"/>
      <c r="D255" s="1167"/>
      <c r="E255" s="286" t="s">
        <v>184</v>
      </c>
      <c r="F255" s="207" t="s">
        <v>148</v>
      </c>
      <c r="G255" s="210">
        <v>7802</v>
      </c>
      <c r="H255" s="1115" t="s">
        <v>647</v>
      </c>
      <c r="I255" s="1116"/>
      <c r="J255" s="282">
        <v>8000</v>
      </c>
      <c r="K255" s="190">
        <v>1</v>
      </c>
      <c r="L255" s="1005"/>
      <c r="M255" s="547">
        <f t="shared" si="12"/>
        <v>0</v>
      </c>
    </row>
    <row r="256" spans="1:13" ht="26.25" customHeight="1">
      <c r="A256" s="1200" t="s">
        <v>704</v>
      </c>
      <c r="B256" s="1200"/>
      <c r="C256" s="1200"/>
      <c r="D256" s="1201"/>
      <c r="E256" s="286" t="s">
        <v>164</v>
      </c>
      <c r="F256" s="207" t="s">
        <v>920</v>
      </c>
      <c r="G256" s="267">
        <v>42483</v>
      </c>
      <c r="H256" s="282">
        <v>200</v>
      </c>
      <c r="I256" s="267">
        <v>212</v>
      </c>
      <c r="J256" s="282">
        <v>400</v>
      </c>
      <c r="K256" s="190">
        <v>106</v>
      </c>
      <c r="L256" s="1005"/>
      <c r="M256" s="547">
        <f t="shared" si="12"/>
        <v>0</v>
      </c>
    </row>
    <row r="257" spans="1:13">
      <c r="A257" s="51" t="s">
        <v>272</v>
      </c>
      <c r="B257" s="13"/>
      <c r="C257" s="13"/>
      <c r="D257" s="13"/>
      <c r="E257" s="283" t="s">
        <v>807</v>
      </c>
      <c r="F257" s="244"/>
      <c r="G257" s="442"/>
      <c r="H257" s="244"/>
      <c r="I257" s="442"/>
      <c r="J257" s="244"/>
      <c r="K257" s="290"/>
      <c r="L257" s="1091"/>
    </row>
    <row r="258" spans="1:13">
      <c r="A258" s="36"/>
      <c r="B258" s="13"/>
      <c r="C258" s="13"/>
      <c r="D258" s="13"/>
      <c r="E258" s="202"/>
      <c r="F258" s="256"/>
      <c r="G258" s="257"/>
      <c r="H258" s="249"/>
      <c r="I258" s="257"/>
      <c r="J258" s="249"/>
      <c r="K258" s="247"/>
      <c r="L258" s="1091"/>
    </row>
    <row r="259" spans="1:13">
      <c r="A259" s="21" t="s">
        <v>185</v>
      </c>
      <c r="B259" s="13"/>
      <c r="C259" s="13"/>
      <c r="D259" s="13"/>
      <c r="E259" s="29"/>
      <c r="F259" s="256"/>
      <c r="G259" s="257"/>
      <c r="H259" s="249"/>
      <c r="I259" s="257"/>
      <c r="J259" s="249"/>
      <c r="K259" s="247"/>
      <c r="L259" s="1091"/>
    </row>
    <row r="260" spans="1:13">
      <c r="A260" s="12" t="s">
        <v>137</v>
      </c>
      <c r="B260" s="13"/>
      <c r="C260" s="13"/>
      <c r="D260" s="13"/>
      <c r="E260" s="206" t="s">
        <v>138</v>
      </c>
      <c r="F260" s="207" t="s">
        <v>148</v>
      </c>
      <c r="G260" s="210">
        <v>7802</v>
      </c>
      <c r="H260" s="291">
        <v>4000</v>
      </c>
      <c r="I260" s="210">
        <v>2</v>
      </c>
      <c r="J260" s="209">
        <v>4000</v>
      </c>
      <c r="K260" s="190">
        <v>2</v>
      </c>
      <c r="L260" s="1005"/>
      <c r="M260" s="547">
        <f>K260*L260</f>
        <v>0</v>
      </c>
    </row>
    <row r="261" spans="1:13">
      <c r="A261" s="12" t="s">
        <v>139</v>
      </c>
      <c r="B261" s="13"/>
      <c r="C261" s="13"/>
      <c r="D261" s="13"/>
      <c r="E261" s="206" t="s">
        <v>140</v>
      </c>
      <c r="F261" s="207" t="s">
        <v>148</v>
      </c>
      <c r="G261" s="210">
        <v>7802</v>
      </c>
      <c r="H261" s="291">
        <v>4000</v>
      </c>
      <c r="I261" s="210">
        <v>2</v>
      </c>
      <c r="J261" s="209">
        <v>4000</v>
      </c>
      <c r="K261" s="190">
        <v>2</v>
      </c>
      <c r="L261" s="1005"/>
      <c r="M261" s="547">
        <f>K261*L261</f>
        <v>0</v>
      </c>
    </row>
    <row r="262" spans="1:13">
      <c r="A262" s="12" t="s">
        <v>141</v>
      </c>
      <c r="B262" s="13"/>
      <c r="C262" s="13"/>
      <c r="D262" s="13"/>
      <c r="E262" s="206" t="s">
        <v>142</v>
      </c>
      <c r="F262" s="207" t="s">
        <v>148</v>
      </c>
      <c r="G262" s="210">
        <v>7802</v>
      </c>
      <c r="H262" s="210" t="s">
        <v>654</v>
      </c>
      <c r="I262" s="210"/>
      <c r="J262" s="209">
        <v>4000</v>
      </c>
      <c r="K262" s="190">
        <v>2</v>
      </c>
      <c r="L262" s="1005"/>
      <c r="M262" s="547">
        <f>K262*L262</f>
        <v>0</v>
      </c>
    </row>
    <row r="263" spans="1:13">
      <c r="A263" s="12" t="s">
        <v>143</v>
      </c>
      <c r="B263" s="13"/>
      <c r="C263" s="13"/>
      <c r="D263" s="13"/>
      <c r="E263" s="206" t="s">
        <v>144</v>
      </c>
      <c r="F263" s="207" t="s">
        <v>148</v>
      </c>
      <c r="G263" s="210">
        <v>7802</v>
      </c>
      <c r="H263" s="210" t="s">
        <v>654</v>
      </c>
      <c r="I263" s="210"/>
      <c r="J263" s="209">
        <v>4000</v>
      </c>
      <c r="K263" s="190">
        <v>2</v>
      </c>
      <c r="L263" s="1005"/>
      <c r="M263" s="547">
        <f>K263*L263</f>
        <v>0</v>
      </c>
    </row>
    <row r="264" spans="1:13">
      <c r="A264" s="13"/>
      <c r="B264" s="13"/>
      <c r="C264" s="13"/>
      <c r="D264" s="13"/>
      <c r="E264" s="29"/>
      <c r="F264" s="35"/>
      <c r="G264" s="257"/>
      <c r="H264" s="249"/>
      <c r="I264" s="442"/>
      <c r="J264" s="249"/>
      <c r="K264" s="247"/>
      <c r="L264" s="1091"/>
    </row>
    <row r="265" spans="1:13">
      <c r="A265" s="21" t="s">
        <v>186</v>
      </c>
      <c r="B265" s="13"/>
      <c r="C265" s="13"/>
      <c r="D265" s="13"/>
      <c r="E265" s="29"/>
      <c r="F265" s="256"/>
      <c r="G265" s="257"/>
      <c r="H265" s="249"/>
      <c r="I265" s="257"/>
      <c r="J265" s="249"/>
      <c r="K265" s="247"/>
      <c r="L265" s="1091"/>
    </row>
    <row r="266" spans="1:13">
      <c r="A266" s="21" t="s">
        <v>187</v>
      </c>
      <c r="B266" s="13"/>
      <c r="C266" s="13"/>
      <c r="D266" s="13"/>
      <c r="E266" s="29"/>
      <c r="F266" s="256"/>
      <c r="G266" s="257"/>
      <c r="H266" s="249"/>
      <c r="I266" s="257"/>
      <c r="J266" s="249"/>
      <c r="K266" s="247"/>
      <c r="L266" s="1091"/>
    </row>
    <row r="267" spans="1:13">
      <c r="A267" s="12" t="s">
        <v>75</v>
      </c>
      <c r="B267" s="13"/>
      <c r="C267" s="13"/>
      <c r="D267" s="13"/>
      <c r="E267" s="206" t="s">
        <v>31</v>
      </c>
      <c r="F267" s="207" t="s">
        <v>124</v>
      </c>
      <c r="G267" s="267"/>
      <c r="H267" s="1135" t="s">
        <v>647</v>
      </c>
      <c r="I267" s="1136"/>
      <c r="J267" s="282" t="s">
        <v>308</v>
      </c>
      <c r="K267" s="190" t="s">
        <v>149</v>
      </c>
      <c r="L267" s="1089" t="s">
        <v>918</v>
      </c>
      <c r="M267" s="547" t="s">
        <v>922</v>
      </c>
    </row>
    <row r="268" spans="1:13">
      <c r="A268" s="12" t="s">
        <v>125</v>
      </c>
      <c r="B268" s="13"/>
      <c r="C268" s="13"/>
      <c r="D268" s="13"/>
      <c r="E268" s="206" t="s">
        <v>31</v>
      </c>
      <c r="F268" s="207" t="s">
        <v>124</v>
      </c>
      <c r="G268" s="267"/>
      <c r="H268" s="1137"/>
      <c r="I268" s="1138"/>
      <c r="J268" s="282" t="s">
        <v>308</v>
      </c>
      <c r="K268" s="190" t="s">
        <v>149</v>
      </c>
      <c r="L268" s="1089" t="s">
        <v>918</v>
      </c>
      <c r="M268" s="547" t="s">
        <v>922</v>
      </c>
    </row>
    <row r="269" spans="1:13">
      <c r="A269" s="12" t="s">
        <v>102</v>
      </c>
      <c r="B269" s="33"/>
      <c r="C269" s="13"/>
      <c r="D269" s="13"/>
      <c r="E269" s="206" t="s">
        <v>126</v>
      </c>
      <c r="F269" s="207" t="s">
        <v>124</v>
      </c>
      <c r="G269" s="267"/>
      <c r="H269" s="1137"/>
      <c r="I269" s="1138"/>
      <c r="J269" s="282" t="s">
        <v>308</v>
      </c>
      <c r="K269" s="190" t="s">
        <v>149</v>
      </c>
      <c r="L269" s="1089" t="s">
        <v>918</v>
      </c>
      <c r="M269" s="547" t="s">
        <v>922</v>
      </c>
    </row>
    <row r="270" spans="1:13">
      <c r="A270" s="12" t="s">
        <v>127</v>
      </c>
      <c r="B270" s="49"/>
      <c r="C270" s="50"/>
      <c r="D270" s="50"/>
      <c r="E270" s="206" t="s">
        <v>128</v>
      </c>
      <c r="F270" s="207" t="s">
        <v>124</v>
      </c>
      <c r="G270" s="267"/>
      <c r="H270" s="1137"/>
      <c r="I270" s="1138"/>
      <c r="J270" s="282" t="s">
        <v>308</v>
      </c>
      <c r="K270" s="190" t="s">
        <v>149</v>
      </c>
      <c r="L270" s="1089" t="s">
        <v>918</v>
      </c>
      <c r="M270" s="547" t="s">
        <v>922</v>
      </c>
    </row>
    <row r="271" spans="1:13">
      <c r="A271" s="12" t="s">
        <v>129</v>
      </c>
      <c r="B271" s="33"/>
      <c r="C271" s="13"/>
      <c r="D271" s="13"/>
      <c r="E271" s="206" t="s">
        <v>130</v>
      </c>
      <c r="F271" s="207" t="s">
        <v>124</v>
      </c>
      <c r="G271" s="267"/>
      <c r="H271" s="1137"/>
      <c r="I271" s="1138"/>
      <c r="J271" s="282" t="s">
        <v>308</v>
      </c>
      <c r="K271" s="190" t="s">
        <v>149</v>
      </c>
      <c r="L271" s="1089" t="s">
        <v>918</v>
      </c>
      <c r="M271" s="547" t="s">
        <v>922</v>
      </c>
    </row>
    <row r="272" spans="1:13">
      <c r="A272" s="12" t="s">
        <v>131</v>
      </c>
      <c r="B272" s="33"/>
      <c r="C272" s="13"/>
      <c r="D272" s="13"/>
      <c r="E272" s="206" t="s">
        <v>107</v>
      </c>
      <c r="F272" s="207" t="s">
        <v>124</v>
      </c>
      <c r="G272" s="267"/>
      <c r="H272" s="1137"/>
      <c r="I272" s="1138"/>
      <c r="J272" s="282" t="s">
        <v>308</v>
      </c>
      <c r="K272" s="190" t="s">
        <v>149</v>
      </c>
      <c r="L272" s="1089" t="s">
        <v>918</v>
      </c>
      <c r="M272" s="547" t="s">
        <v>922</v>
      </c>
    </row>
    <row r="273" spans="1:13">
      <c r="A273" s="12" t="s">
        <v>134</v>
      </c>
      <c r="B273" s="13"/>
      <c r="C273" s="13"/>
      <c r="D273" s="13"/>
      <c r="E273" s="206" t="s">
        <v>135</v>
      </c>
      <c r="F273" s="207" t="s">
        <v>124</v>
      </c>
      <c r="G273" s="267"/>
      <c r="H273" s="1137"/>
      <c r="I273" s="1138"/>
      <c r="J273" s="282" t="s">
        <v>308</v>
      </c>
      <c r="K273" s="190" t="s">
        <v>149</v>
      </c>
      <c r="L273" s="1089" t="s">
        <v>918</v>
      </c>
      <c r="M273" s="547" t="s">
        <v>922</v>
      </c>
    </row>
    <row r="274" spans="1:13">
      <c r="A274" s="12" t="s">
        <v>168</v>
      </c>
      <c r="B274" s="13"/>
      <c r="C274" s="13"/>
      <c r="D274" s="13"/>
      <c r="E274" s="206" t="s">
        <v>169</v>
      </c>
      <c r="F274" s="207" t="s">
        <v>124</v>
      </c>
      <c r="G274" s="267"/>
      <c r="H274" s="1137"/>
      <c r="I274" s="1138"/>
      <c r="J274" s="282" t="s">
        <v>308</v>
      </c>
      <c r="K274" s="190" t="s">
        <v>149</v>
      </c>
      <c r="L274" s="1089" t="s">
        <v>918</v>
      </c>
      <c r="M274" s="547" t="s">
        <v>922</v>
      </c>
    </row>
    <row r="275" spans="1:13">
      <c r="A275" s="12" t="s">
        <v>170</v>
      </c>
      <c r="B275" s="13"/>
      <c r="C275" s="13"/>
      <c r="D275" s="13"/>
      <c r="E275" s="206" t="s">
        <v>171</v>
      </c>
      <c r="F275" s="207" t="s">
        <v>124</v>
      </c>
      <c r="G275" s="267"/>
      <c r="H275" s="1139"/>
      <c r="I275" s="1140"/>
      <c r="J275" s="282" t="s">
        <v>308</v>
      </c>
      <c r="K275" s="190" t="s">
        <v>149</v>
      </c>
      <c r="L275" s="1089" t="s">
        <v>918</v>
      </c>
      <c r="M275" s="547" t="s">
        <v>922</v>
      </c>
    </row>
    <row r="276" spans="1:13">
      <c r="A276" s="12"/>
      <c r="B276" s="13"/>
      <c r="C276" s="13"/>
      <c r="D276" s="13"/>
      <c r="E276" s="283" t="s">
        <v>807</v>
      </c>
      <c r="F276" s="256"/>
      <c r="G276" s="257"/>
      <c r="H276" s="249"/>
      <c r="I276" s="257"/>
      <c r="J276" s="249"/>
      <c r="K276" s="247"/>
      <c r="L276" s="1091"/>
    </row>
    <row r="277" spans="1:13">
      <c r="A277" s="12"/>
      <c r="B277" s="13"/>
      <c r="C277" s="13"/>
      <c r="D277" s="13"/>
      <c r="E277" s="283" t="s">
        <v>805</v>
      </c>
      <c r="F277" s="256"/>
      <c r="G277" s="257"/>
      <c r="H277" s="249"/>
      <c r="I277" s="257"/>
      <c r="J277" s="249"/>
      <c r="K277" s="247"/>
      <c r="L277" s="1091"/>
    </row>
    <row r="278" spans="1:13">
      <c r="A278" s="21" t="s">
        <v>188</v>
      </c>
      <c r="B278" s="13"/>
      <c r="C278" s="13"/>
      <c r="D278" s="13"/>
      <c r="E278" s="29"/>
      <c r="F278" s="256"/>
      <c r="G278" s="257"/>
      <c r="H278" s="249"/>
      <c r="I278" s="257"/>
      <c r="J278" s="249"/>
      <c r="K278" s="247"/>
      <c r="L278" s="1091"/>
    </row>
    <row r="279" spans="1:13">
      <c r="A279" s="12" t="s">
        <v>137</v>
      </c>
      <c r="B279" s="13"/>
      <c r="C279" s="13"/>
      <c r="D279" s="13"/>
      <c r="E279" s="206" t="s">
        <v>138</v>
      </c>
      <c r="F279" s="207" t="s">
        <v>124</v>
      </c>
      <c r="G279" s="267"/>
      <c r="H279" s="1135" t="s">
        <v>647</v>
      </c>
      <c r="I279" s="1136"/>
      <c r="J279" s="207">
        <v>4000</v>
      </c>
      <c r="K279" s="190" t="s">
        <v>149</v>
      </c>
      <c r="L279" s="1089" t="s">
        <v>918</v>
      </c>
      <c r="M279" s="547" t="s">
        <v>922</v>
      </c>
    </row>
    <row r="280" spans="1:13">
      <c r="A280" s="12" t="s">
        <v>139</v>
      </c>
      <c r="B280" s="13"/>
      <c r="C280" s="13"/>
      <c r="D280" s="13"/>
      <c r="E280" s="206" t="s">
        <v>140</v>
      </c>
      <c r="F280" s="207" t="s">
        <v>124</v>
      </c>
      <c r="G280" s="267"/>
      <c r="H280" s="1137"/>
      <c r="I280" s="1138"/>
      <c r="J280" s="207">
        <v>4000</v>
      </c>
      <c r="K280" s="190" t="s">
        <v>149</v>
      </c>
      <c r="L280" s="1089" t="s">
        <v>918</v>
      </c>
      <c r="M280" s="547" t="s">
        <v>922</v>
      </c>
    </row>
    <row r="281" spans="1:13">
      <c r="A281" s="12" t="s">
        <v>141</v>
      </c>
      <c r="B281" s="13"/>
      <c r="C281" s="13"/>
      <c r="D281" s="13"/>
      <c r="E281" s="206" t="s">
        <v>142</v>
      </c>
      <c r="F281" s="207" t="s">
        <v>124</v>
      </c>
      <c r="G281" s="267"/>
      <c r="H281" s="1137"/>
      <c r="I281" s="1138"/>
      <c r="J281" s="207">
        <v>4000</v>
      </c>
      <c r="K281" s="190" t="s">
        <v>149</v>
      </c>
      <c r="L281" s="1089" t="s">
        <v>918</v>
      </c>
      <c r="M281" s="547" t="s">
        <v>922</v>
      </c>
    </row>
    <row r="282" spans="1:13">
      <c r="A282" s="12" t="s">
        <v>143</v>
      </c>
      <c r="B282" s="13"/>
      <c r="C282" s="13"/>
      <c r="D282" s="13"/>
      <c r="E282" s="206" t="s">
        <v>144</v>
      </c>
      <c r="F282" s="207" t="s">
        <v>124</v>
      </c>
      <c r="G282" s="267"/>
      <c r="H282" s="1139"/>
      <c r="I282" s="1140"/>
      <c r="J282" s="207">
        <v>4000</v>
      </c>
      <c r="K282" s="190" t="s">
        <v>149</v>
      </c>
      <c r="L282" s="1089" t="s">
        <v>918</v>
      </c>
      <c r="M282" s="547" t="s">
        <v>922</v>
      </c>
    </row>
    <row r="283" spans="1:13">
      <c r="A283" s="13"/>
      <c r="B283" s="13"/>
      <c r="C283" s="13"/>
      <c r="D283" s="13"/>
      <c r="E283" s="283" t="s">
        <v>807</v>
      </c>
      <c r="F283" s="283"/>
      <c r="G283" s="257"/>
      <c r="H283" s="249"/>
      <c r="I283" s="257"/>
      <c r="J283" s="249"/>
      <c r="K283" s="247"/>
      <c r="L283" s="1091"/>
    </row>
    <row r="284" spans="1:13">
      <c r="A284" s="13"/>
      <c r="B284" s="13"/>
      <c r="C284" s="13"/>
      <c r="D284" s="13"/>
      <c r="E284" s="283"/>
      <c r="F284" s="283"/>
      <c r="G284" s="257"/>
      <c r="H284" s="249"/>
      <c r="I284" s="257"/>
      <c r="J284" s="249"/>
      <c r="K284" s="247"/>
      <c r="L284" s="1091"/>
    </row>
    <row r="285" spans="1:13">
      <c r="A285" s="153" t="s">
        <v>811</v>
      </c>
      <c r="B285" s="12"/>
      <c r="C285" s="13"/>
      <c r="D285" s="29"/>
      <c r="E285" s="42"/>
      <c r="F285" s="182"/>
      <c r="G285" s="257"/>
      <c r="H285" s="249"/>
      <c r="I285" s="442"/>
      <c r="J285" s="249"/>
      <c r="K285" s="247"/>
      <c r="L285" s="1091"/>
    </row>
    <row r="286" spans="1:13">
      <c r="A286" s="12" t="s">
        <v>173</v>
      </c>
      <c r="B286" s="12"/>
      <c r="C286" s="13"/>
      <c r="D286" s="13"/>
      <c r="E286" s="206" t="s">
        <v>174</v>
      </c>
      <c r="F286" s="207" t="s">
        <v>124</v>
      </c>
      <c r="G286" s="267"/>
      <c r="H286" s="1117" t="s">
        <v>808</v>
      </c>
      <c r="I286" s="1118"/>
      <c r="J286" s="207">
        <v>4000</v>
      </c>
      <c r="K286" s="190" t="s">
        <v>149</v>
      </c>
      <c r="L286" s="1089" t="s">
        <v>918</v>
      </c>
      <c r="M286" s="547" t="s">
        <v>922</v>
      </c>
    </row>
    <row r="287" spans="1:13">
      <c r="A287" s="12" t="s">
        <v>176</v>
      </c>
      <c r="B287" s="12"/>
      <c r="C287" s="13"/>
      <c r="D287" s="13"/>
      <c r="E287" s="206" t="s">
        <v>177</v>
      </c>
      <c r="F287" s="207" t="s">
        <v>124</v>
      </c>
      <c r="G287" s="267"/>
      <c r="H287" s="1119"/>
      <c r="I287" s="1120"/>
      <c r="J287" s="207">
        <v>4000</v>
      </c>
      <c r="K287" s="190" t="s">
        <v>149</v>
      </c>
      <c r="L287" s="1089" t="s">
        <v>918</v>
      </c>
      <c r="M287" s="547" t="s">
        <v>922</v>
      </c>
    </row>
    <row r="288" spans="1:13">
      <c r="A288" s="12" t="s">
        <v>178</v>
      </c>
      <c r="B288" s="12"/>
      <c r="C288" s="13"/>
      <c r="D288" s="13"/>
      <c r="E288" s="206" t="s">
        <v>179</v>
      </c>
      <c r="F288" s="207" t="s">
        <v>124</v>
      </c>
      <c r="G288" s="267"/>
      <c r="H288" s="1121"/>
      <c r="I288" s="1122"/>
      <c r="J288" s="207">
        <v>4000</v>
      </c>
      <c r="K288" s="190" t="s">
        <v>149</v>
      </c>
      <c r="L288" s="1089" t="s">
        <v>918</v>
      </c>
      <c r="M288" s="547" t="s">
        <v>922</v>
      </c>
    </row>
    <row r="289" spans="1:13">
      <c r="A289" s="36"/>
      <c r="B289" s="13"/>
      <c r="C289" s="13"/>
      <c r="D289" s="13"/>
      <c r="E289" s="283" t="s">
        <v>809</v>
      </c>
      <c r="F289" s="35"/>
      <c r="G289" s="257"/>
      <c r="H289" s="249"/>
      <c r="I289" s="442"/>
      <c r="J289" s="249"/>
      <c r="K289" s="247"/>
      <c r="L289" s="1091"/>
    </row>
    <row r="290" spans="1:13">
      <c r="A290" s="36"/>
      <c r="B290" s="13"/>
      <c r="C290" s="13"/>
      <c r="D290" s="13"/>
      <c r="E290" s="283"/>
      <c r="F290" s="35"/>
      <c r="G290" s="257"/>
      <c r="H290" s="249"/>
      <c r="I290" s="442"/>
      <c r="J290" s="249"/>
      <c r="K290" s="247"/>
      <c r="L290" s="1091"/>
    </row>
    <row r="291" spans="1:13">
      <c r="A291" s="21" t="s">
        <v>189</v>
      </c>
      <c r="B291" s="13"/>
      <c r="C291" s="13"/>
      <c r="D291" s="13"/>
      <c r="E291" s="29"/>
      <c r="F291" s="256"/>
      <c r="G291" s="257"/>
      <c r="H291" s="249"/>
      <c r="I291" s="257"/>
      <c r="J291" s="249"/>
      <c r="K291" s="247"/>
      <c r="L291" s="1091"/>
    </row>
    <row r="292" spans="1:13">
      <c r="A292" s="12" t="s">
        <v>146</v>
      </c>
      <c r="B292" s="13"/>
      <c r="C292" s="13"/>
      <c r="D292" s="13"/>
      <c r="E292" s="206" t="s">
        <v>147</v>
      </c>
      <c r="F292" s="207" t="s">
        <v>148</v>
      </c>
      <c r="G292" s="210"/>
      <c r="H292" s="209">
        <v>1000</v>
      </c>
      <c r="I292" s="210"/>
      <c r="J292" s="209">
        <v>4000</v>
      </c>
      <c r="K292" s="190" t="s">
        <v>149</v>
      </c>
      <c r="L292" s="1089" t="s">
        <v>918</v>
      </c>
      <c r="M292" s="547" t="s">
        <v>922</v>
      </c>
    </row>
    <row r="293" spans="1:13">
      <c r="A293" s="12" t="s">
        <v>75</v>
      </c>
      <c r="B293" s="13"/>
      <c r="C293" s="13"/>
      <c r="D293" s="13"/>
      <c r="E293" s="206" t="s">
        <v>150</v>
      </c>
      <c r="F293" s="207" t="s">
        <v>148</v>
      </c>
      <c r="G293" s="210"/>
      <c r="H293" s="209">
        <v>1000</v>
      </c>
      <c r="I293" s="210"/>
      <c r="J293" s="209">
        <v>4000</v>
      </c>
      <c r="K293" s="190" t="s">
        <v>149</v>
      </c>
      <c r="L293" s="1089" t="s">
        <v>918</v>
      </c>
      <c r="M293" s="547" t="s">
        <v>922</v>
      </c>
    </row>
    <row r="294" spans="1:13">
      <c r="A294" s="12" t="s">
        <v>151</v>
      </c>
      <c r="B294" s="13"/>
      <c r="C294" s="13"/>
      <c r="D294" s="13"/>
      <c r="E294" s="206" t="s">
        <v>152</v>
      </c>
      <c r="F294" s="207" t="s">
        <v>148</v>
      </c>
      <c r="G294" s="210"/>
      <c r="H294" s="209">
        <v>1000</v>
      </c>
      <c r="I294" s="210"/>
      <c r="J294" s="209">
        <v>4000</v>
      </c>
      <c r="K294" s="190" t="s">
        <v>149</v>
      </c>
      <c r="L294" s="1089" t="s">
        <v>918</v>
      </c>
      <c r="M294" s="547" t="s">
        <v>922</v>
      </c>
    </row>
    <row r="295" spans="1:13">
      <c r="A295" s="12" t="s">
        <v>153</v>
      </c>
      <c r="B295" s="13"/>
      <c r="C295" s="13"/>
      <c r="D295" s="13"/>
      <c r="E295" s="206" t="s">
        <v>154</v>
      </c>
      <c r="F295" s="207" t="s">
        <v>148</v>
      </c>
      <c r="G295" s="210"/>
      <c r="H295" s="209">
        <v>1000</v>
      </c>
      <c r="I295" s="210"/>
      <c r="J295" s="209">
        <v>4000</v>
      </c>
      <c r="K295" s="190" t="s">
        <v>149</v>
      </c>
      <c r="L295" s="1089" t="s">
        <v>918</v>
      </c>
      <c r="M295" s="547" t="s">
        <v>922</v>
      </c>
    </row>
    <row r="296" spans="1:13">
      <c r="A296" s="12" t="s">
        <v>155</v>
      </c>
      <c r="B296" s="13"/>
      <c r="C296" s="13"/>
      <c r="D296" s="13"/>
      <c r="E296" s="292" t="s">
        <v>156</v>
      </c>
      <c r="F296" s="293" t="s">
        <v>148</v>
      </c>
      <c r="G296" s="210"/>
      <c r="H296" s="209">
        <v>1000</v>
      </c>
      <c r="I296" s="210"/>
      <c r="J296" s="294">
        <v>4000</v>
      </c>
      <c r="K296" s="190" t="s">
        <v>149</v>
      </c>
      <c r="L296" s="1089" t="s">
        <v>918</v>
      </c>
      <c r="M296" s="547" t="s">
        <v>922</v>
      </c>
    </row>
    <row r="297" spans="1:13" ht="26.1" customHeight="1">
      <c r="A297" s="52" t="s">
        <v>181</v>
      </c>
      <c r="B297" s="53"/>
      <c r="C297" s="53"/>
      <c r="D297" s="53"/>
      <c r="E297" s="286" t="s">
        <v>182</v>
      </c>
      <c r="F297" s="207" t="s">
        <v>148</v>
      </c>
      <c r="G297" s="574"/>
      <c r="H297" s="1115" t="s">
        <v>647</v>
      </c>
      <c r="I297" s="1116"/>
      <c r="J297" s="282">
        <v>8000</v>
      </c>
      <c r="K297" s="190" t="s">
        <v>149</v>
      </c>
      <c r="L297" s="1089" t="s">
        <v>918</v>
      </c>
      <c r="M297" s="547" t="s">
        <v>922</v>
      </c>
    </row>
    <row r="298" spans="1:13">
      <c r="E298" s="283" t="s">
        <v>807</v>
      </c>
      <c r="L298" s="1091"/>
    </row>
    <row r="299" spans="1:13">
      <c r="E299" s="283"/>
      <c r="L299" s="1091"/>
    </row>
    <row r="300" spans="1:13">
      <c r="A300" s="153" t="s">
        <v>810</v>
      </c>
      <c r="L300" s="1091"/>
    </row>
    <row r="301" spans="1:13">
      <c r="A301" s="12" t="s">
        <v>190</v>
      </c>
      <c r="B301" s="13"/>
      <c r="C301" s="13"/>
      <c r="D301" s="38"/>
      <c r="E301" s="291" t="s">
        <v>191</v>
      </c>
      <c r="F301" s="291"/>
      <c r="G301" s="548"/>
      <c r="H301" s="1168" t="s">
        <v>175</v>
      </c>
      <c r="I301" s="1169"/>
      <c r="J301" s="209" t="s">
        <v>824</v>
      </c>
      <c r="K301" s="190" t="s">
        <v>149</v>
      </c>
      <c r="L301" s="1089" t="s">
        <v>918</v>
      </c>
      <c r="M301" s="547" t="s">
        <v>922</v>
      </c>
    </row>
    <row r="302" spans="1:13">
      <c r="A302" s="12" t="s">
        <v>192</v>
      </c>
      <c r="B302" s="13"/>
      <c r="C302" s="13"/>
      <c r="D302" s="38"/>
      <c r="E302" s="291" t="s">
        <v>193</v>
      </c>
      <c r="F302" s="291"/>
      <c r="G302" s="548"/>
      <c r="H302" s="1170"/>
      <c r="I302" s="1171"/>
      <c r="J302" s="209" t="s">
        <v>824</v>
      </c>
      <c r="K302" s="190" t="s">
        <v>149</v>
      </c>
      <c r="L302" s="1089" t="s">
        <v>918</v>
      </c>
      <c r="M302" s="547" t="s">
        <v>922</v>
      </c>
    </row>
    <row r="303" spans="1:13">
      <c r="A303" s="13"/>
      <c r="B303" s="13"/>
      <c r="C303" s="13"/>
      <c r="D303" s="13"/>
      <c r="E303" s="283" t="s">
        <v>823</v>
      </c>
      <c r="F303" s="29"/>
      <c r="G303" s="257"/>
      <c r="H303" s="249"/>
      <c r="I303" s="442"/>
      <c r="J303" s="249"/>
      <c r="K303" s="247"/>
      <c r="L303" s="1091"/>
    </row>
    <row r="304" spans="1:13">
      <c r="A304" s="12"/>
      <c r="B304" s="13"/>
      <c r="C304" s="13"/>
      <c r="D304" s="38"/>
      <c r="F304" s="202"/>
      <c r="G304" s="298"/>
      <c r="H304" s="298"/>
      <c r="I304" s="298"/>
      <c r="J304" s="249"/>
      <c r="K304" s="247"/>
      <c r="L304" s="1091"/>
    </row>
    <row r="305" spans="1:13">
      <c r="A305" s="21" t="s">
        <v>194</v>
      </c>
      <c r="B305" s="13"/>
      <c r="C305" s="13"/>
      <c r="D305" s="13"/>
      <c r="E305" s="29"/>
      <c r="F305" s="256"/>
      <c r="G305" s="257"/>
      <c r="H305" s="249"/>
      <c r="I305" s="257"/>
      <c r="J305" s="249"/>
      <c r="K305" s="247"/>
      <c r="L305" s="1091"/>
    </row>
    <row r="306" spans="1:13">
      <c r="A306" s="12" t="s">
        <v>806</v>
      </c>
      <c r="B306" s="12"/>
      <c r="C306" s="12"/>
      <c r="D306" s="12"/>
      <c r="E306" s="29"/>
      <c r="F306" s="256"/>
      <c r="G306" s="257"/>
      <c r="H306" s="249"/>
      <c r="I306" s="257"/>
      <c r="J306" s="249"/>
      <c r="K306" s="247"/>
      <c r="L306" s="1091"/>
    </row>
    <row r="307" spans="1:13">
      <c r="A307" s="12" t="s">
        <v>159</v>
      </c>
      <c r="B307" s="12"/>
      <c r="C307" s="12"/>
      <c r="D307" s="12"/>
      <c r="E307" s="206" t="s">
        <v>154</v>
      </c>
      <c r="F307" s="207" t="s">
        <v>148</v>
      </c>
      <c r="G307" s="210"/>
      <c r="H307" s="209">
        <v>1000</v>
      </c>
      <c r="I307" s="210"/>
      <c r="J307" s="209">
        <v>4000</v>
      </c>
      <c r="K307" s="190" t="s">
        <v>149</v>
      </c>
      <c r="L307" s="1089" t="s">
        <v>918</v>
      </c>
      <c r="M307" s="547" t="s">
        <v>922</v>
      </c>
    </row>
    <row r="308" spans="1:13">
      <c r="A308" s="12" t="s">
        <v>712</v>
      </c>
      <c r="B308" s="12"/>
      <c r="C308" s="12"/>
      <c r="D308" s="12"/>
      <c r="E308" s="206" t="s">
        <v>156</v>
      </c>
      <c r="F308" s="207" t="s">
        <v>148</v>
      </c>
      <c r="G308" s="210"/>
      <c r="H308" s="209">
        <v>1000</v>
      </c>
      <c r="I308" s="210"/>
      <c r="J308" s="209">
        <v>4000</v>
      </c>
      <c r="K308" s="190" t="s">
        <v>149</v>
      </c>
      <c r="L308" s="1089" t="s">
        <v>918</v>
      </c>
      <c r="M308" s="547" t="s">
        <v>922</v>
      </c>
    </row>
    <row r="309" spans="1:13">
      <c r="A309" s="12" t="s">
        <v>160</v>
      </c>
      <c r="B309" s="12"/>
      <c r="C309" s="12"/>
      <c r="D309" s="12"/>
      <c r="E309" s="206" t="s">
        <v>161</v>
      </c>
      <c r="F309" s="207" t="s">
        <v>148</v>
      </c>
      <c r="G309" s="210"/>
      <c r="H309" s="209">
        <v>1000</v>
      </c>
      <c r="I309" s="210"/>
      <c r="J309" s="209">
        <v>4000</v>
      </c>
      <c r="K309" s="190" t="s">
        <v>149</v>
      </c>
      <c r="L309" s="1089" t="s">
        <v>918</v>
      </c>
      <c r="M309" s="547" t="s">
        <v>922</v>
      </c>
    </row>
    <row r="310" spans="1:13">
      <c r="A310" s="12" t="s">
        <v>162</v>
      </c>
      <c r="B310" s="12"/>
      <c r="C310" s="12"/>
      <c r="D310" s="12"/>
      <c r="E310" s="206" t="s">
        <v>163</v>
      </c>
      <c r="F310" s="207" t="s">
        <v>148</v>
      </c>
      <c r="G310" s="210"/>
      <c r="H310" s="209">
        <v>1000</v>
      </c>
      <c r="I310" s="210"/>
      <c r="J310" s="209">
        <v>4000</v>
      </c>
      <c r="K310" s="190" t="s">
        <v>149</v>
      </c>
      <c r="L310" s="1089" t="s">
        <v>918</v>
      </c>
      <c r="M310" s="547" t="s">
        <v>922</v>
      </c>
    </row>
    <row r="311" spans="1:13">
      <c r="A311" s="12" t="s">
        <v>195</v>
      </c>
      <c r="B311" s="12"/>
      <c r="C311" s="12"/>
      <c r="D311" s="12"/>
      <c r="E311" s="206" t="s">
        <v>196</v>
      </c>
      <c r="F311" s="207" t="s">
        <v>148</v>
      </c>
      <c r="G311" s="210"/>
      <c r="H311" s="209">
        <v>2000</v>
      </c>
      <c r="I311" s="210"/>
      <c r="J311" s="209">
        <v>4000</v>
      </c>
      <c r="K311" s="190" t="s">
        <v>149</v>
      </c>
      <c r="L311" s="1089" t="s">
        <v>918</v>
      </c>
      <c r="M311" s="547" t="s">
        <v>922</v>
      </c>
    </row>
    <row r="312" spans="1:13" ht="25.5" customHeight="1">
      <c r="A312" s="1164" t="s">
        <v>708</v>
      </c>
      <c r="B312" s="1164"/>
      <c r="C312" s="1164"/>
      <c r="D312" s="1165"/>
      <c r="E312" s="286" t="s">
        <v>184</v>
      </c>
      <c r="F312" s="207" t="s">
        <v>148</v>
      </c>
      <c r="G312" s="574"/>
      <c r="H312" s="1115" t="s">
        <v>647</v>
      </c>
      <c r="I312" s="1116"/>
      <c r="J312" s="282">
        <v>8000</v>
      </c>
      <c r="K312" s="190" t="s">
        <v>149</v>
      </c>
      <c r="L312" s="1089" t="s">
        <v>918</v>
      </c>
      <c r="M312" s="547" t="s">
        <v>922</v>
      </c>
    </row>
    <row r="313" spans="1:13" ht="25.5" customHeight="1">
      <c r="A313" s="1164" t="s">
        <v>707</v>
      </c>
      <c r="B313" s="1164"/>
      <c r="C313" s="1164"/>
      <c r="D313" s="1165"/>
      <c r="E313" s="286" t="s">
        <v>164</v>
      </c>
      <c r="F313" s="207" t="s">
        <v>920</v>
      </c>
      <c r="G313" s="267"/>
      <c r="H313" s="282">
        <v>200</v>
      </c>
      <c r="I313" s="267"/>
      <c r="J313" s="282">
        <v>400</v>
      </c>
      <c r="K313" s="190" t="s">
        <v>149</v>
      </c>
      <c r="L313" s="1089" t="s">
        <v>918</v>
      </c>
      <c r="M313" s="547" t="s">
        <v>922</v>
      </c>
    </row>
    <row r="314" spans="1:13">
      <c r="A314" s="51" t="s">
        <v>272</v>
      </c>
      <c r="B314" s="13"/>
      <c r="C314" s="13"/>
      <c r="D314" s="13"/>
      <c r="E314" s="283" t="s">
        <v>807</v>
      </c>
      <c r="F314" s="256"/>
      <c r="G314" s="257"/>
      <c r="H314" s="249"/>
      <c r="I314" s="257"/>
      <c r="J314" s="249"/>
      <c r="K314" s="247"/>
      <c r="L314" s="1091"/>
    </row>
    <row r="315" spans="1:13">
      <c r="A315" s="51"/>
      <c r="B315" s="13"/>
      <c r="C315" s="13"/>
      <c r="D315" s="13"/>
      <c r="E315" s="29"/>
      <c r="F315" s="256"/>
      <c r="G315" s="257"/>
      <c r="H315" s="249"/>
      <c r="I315" s="257"/>
      <c r="J315" s="249"/>
      <c r="K315" s="247"/>
      <c r="L315" s="1091"/>
    </row>
    <row r="316" spans="1:13">
      <c r="A316" s="21" t="s">
        <v>197</v>
      </c>
      <c r="B316" s="13"/>
      <c r="C316" s="13"/>
      <c r="D316" s="13"/>
      <c r="E316" s="29"/>
      <c r="F316" s="256"/>
      <c r="G316" s="257"/>
      <c r="H316" s="249"/>
      <c r="I316" s="257"/>
      <c r="J316" s="249"/>
      <c r="K316" s="247"/>
      <c r="L316" s="1091"/>
    </row>
    <row r="317" spans="1:13">
      <c r="A317" s="12" t="s">
        <v>137</v>
      </c>
      <c r="B317" s="13"/>
      <c r="C317" s="13"/>
      <c r="D317" s="13"/>
      <c r="E317" s="206" t="s">
        <v>138</v>
      </c>
      <c r="F317" s="207" t="s">
        <v>148</v>
      </c>
      <c r="G317" s="210"/>
      <c r="H317" s="209">
        <v>4000</v>
      </c>
      <c r="I317" s="210"/>
      <c r="J317" s="209">
        <v>4000</v>
      </c>
      <c r="K317" s="190" t="s">
        <v>149</v>
      </c>
      <c r="L317" s="1089" t="s">
        <v>918</v>
      </c>
      <c r="M317" s="547" t="s">
        <v>922</v>
      </c>
    </row>
    <row r="318" spans="1:13">
      <c r="A318" s="12" t="s">
        <v>139</v>
      </c>
      <c r="B318" s="13"/>
      <c r="C318" s="13"/>
      <c r="D318" s="13"/>
      <c r="E318" s="206" t="s">
        <v>140</v>
      </c>
      <c r="F318" s="207" t="s">
        <v>148</v>
      </c>
      <c r="G318" s="210"/>
      <c r="H318" s="209">
        <v>4000</v>
      </c>
      <c r="I318" s="210"/>
      <c r="J318" s="209">
        <v>4000</v>
      </c>
      <c r="K318" s="190" t="s">
        <v>149</v>
      </c>
      <c r="L318" s="1089" t="s">
        <v>918</v>
      </c>
      <c r="M318" s="547" t="s">
        <v>922</v>
      </c>
    </row>
    <row r="319" spans="1:13">
      <c r="A319" s="12" t="s">
        <v>141</v>
      </c>
      <c r="B319" s="13"/>
      <c r="C319" s="13"/>
      <c r="D319" s="13"/>
      <c r="E319" s="206" t="s">
        <v>142</v>
      </c>
      <c r="F319" s="207" t="s">
        <v>148</v>
      </c>
      <c r="G319" s="210"/>
      <c r="H319" s="210" t="s">
        <v>654</v>
      </c>
      <c r="I319" s="210"/>
      <c r="J319" s="209">
        <v>4000</v>
      </c>
      <c r="K319" s="190" t="s">
        <v>149</v>
      </c>
      <c r="L319" s="1089" t="s">
        <v>918</v>
      </c>
      <c r="M319" s="547" t="s">
        <v>922</v>
      </c>
    </row>
    <row r="320" spans="1:13">
      <c r="A320" s="12" t="s">
        <v>143</v>
      </c>
      <c r="B320" s="13"/>
      <c r="C320" s="13"/>
      <c r="D320" s="13"/>
      <c r="E320" s="206" t="s">
        <v>144</v>
      </c>
      <c r="F320" s="207" t="s">
        <v>148</v>
      </c>
      <c r="G320" s="210"/>
      <c r="H320" s="210" t="s">
        <v>654</v>
      </c>
      <c r="I320" s="210"/>
      <c r="J320" s="209">
        <v>4000</v>
      </c>
      <c r="K320" s="190" t="s">
        <v>149</v>
      </c>
      <c r="L320" s="1089" t="s">
        <v>918</v>
      </c>
      <c r="M320" s="547" t="s">
        <v>922</v>
      </c>
    </row>
    <row r="321" spans="1:13">
      <c r="A321" s="12"/>
      <c r="B321" s="13"/>
      <c r="C321" s="13"/>
      <c r="D321" s="13"/>
      <c r="E321" s="283"/>
      <c r="F321" s="256"/>
      <c r="G321" s="257"/>
      <c r="H321" s="257"/>
      <c r="I321" s="257"/>
      <c r="J321" s="249"/>
      <c r="K321" s="247"/>
      <c r="L321" s="1091"/>
    </row>
    <row r="322" spans="1:13">
      <c r="A322" s="153" t="s">
        <v>811</v>
      </c>
      <c r="B322" s="13"/>
      <c r="C322" s="13"/>
      <c r="D322" s="29"/>
      <c r="E322" s="42"/>
      <c r="F322" s="35"/>
      <c r="G322" s="257"/>
      <c r="H322" s="249"/>
      <c r="I322" s="442"/>
      <c r="J322" s="249"/>
      <c r="K322" s="247"/>
      <c r="L322" s="1091"/>
    </row>
    <row r="323" spans="1:13">
      <c r="A323" s="12" t="s">
        <v>173</v>
      </c>
      <c r="B323" s="13"/>
      <c r="C323" s="13"/>
      <c r="D323" s="13"/>
      <c r="E323" s="291" t="s">
        <v>198</v>
      </c>
      <c r="F323" s="291" t="s">
        <v>124</v>
      </c>
      <c r="G323" s="210"/>
      <c r="H323" s="1117" t="s">
        <v>808</v>
      </c>
      <c r="I323" s="1118"/>
      <c r="J323" s="209" t="s">
        <v>201</v>
      </c>
      <c r="K323" s="190" t="s">
        <v>149</v>
      </c>
      <c r="L323" s="1089" t="s">
        <v>918</v>
      </c>
      <c r="M323" s="547" t="s">
        <v>922</v>
      </c>
    </row>
    <row r="324" spans="1:13">
      <c r="A324" s="12" t="s">
        <v>176</v>
      </c>
      <c r="B324" s="13"/>
      <c r="C324" s="13"/>
      <c r="D324" s="13"/>
      <c r="E324" s="291" t="s">
        <v>199</v>
      </c>
      <c r="F324" s="291" t="s">
        <v>124</v>
      </c>
      <c r="G324" s="210"/>
      <c r="H324" s="1119"/>
      <c r="I324" s="1120"/>
      <c r="J324" s="209" t="s">
        <v>201</v>
      </c>
      <c r="K324" s="190" t="s">
        <v>149</v>
      </c>
      <c r="L324" s="1089" t="s">
        <v>918</v>
      </c>
      <c r="M324" s="547" t="s">
        <v>922</v>
      </c>
    </row>
    <row r="325" spans="1:13">
      <c r="A325" s="12" t="s">
        <v>178</v>
      </c>
      <c r="B325" s="13"/>
      <c r="C325" s="13"/>
      <c r="D325" s="13"/>
      <c r="E325" s="291" t="s">
        <v>200</v>
      </c>
      <c r="F325" s="291" t="s">
        <v>124</v>
      </c>
      <c r="G325" s="210"/>
      <c r="H325" s="1121"/>
      <c r="I325" s="1122"/>
      <c r="J325" s="209" t="s">
        <v>201</v>
      </c>
      <c r="K325" s="190" t="s">
        <v>149</v>
      </c>
      <c r="L325" s="1089" t="s">
        <v>918</v>
      </c>
      <c r="M325" s="547" t="s">
        <v>922</v>
      </c>
    </row>
    <row r="326" spans="1:13">
      <c r="A326" s="13"/>
      <c r="B326" s="13"/>
      <c r="C326" s="13"/>
      <c r="D326" s="13"/>
      <c r="E326" s="283" t="s">
        <v>823</v>
      </c>
      <c r="F326" s="35"/>
      <c r="G326" s="556"/>
      <c r="H326" s="270"/>
      <c r="I326" s="442"/>
      <c r="J326" s="270"/>
      <c r="K326" s="694"/>
      <c r="L326" s="1091"/>
    </row>
    <row r="327" spans="1:13">
      <c r="A327" s="13"/>
      <c r="B327" s="13"/>
      <c r="C327" s="13"/>
      <c r="D327" s="13"/>
      <c r="E327" s="29"/>
      <c r="F327" s="35"/>
      <c r="G327" s="257"/>
      <c r="H327" s="249"/>
      <c r="I327" s="442"/>
      <c r="J327" s="249"/>
      <c r="K327" s="247"/>
      <c r="L327" s="1091"/>
    </row>
    <row r="328" spans="1:13">
      <c r="A328" s="21" t="s">
        <v>202</v>
      </c>
      <c r="B328" s="13"/>
      <c r="C328" s="13"/>
      <c r="D328" s="13"/>
      <c r="E328" s="29"/>
      <c r="F328" s="256"/>
      <c r="G328" s="257"/>
      <c r="H328" s="249"/>
      <c r="I328" s="257"/>
      <c r="J328" s="249"/>
      <c r="K328" s="247"/>
      <c r="L328" s="1091"/>
    </row>
    <row r="329" spans="1:13">
      <c r="A329" s="21" t="s">
        <v>203</v>
      </c>
      <c r="B329" s="13"/>
      <c r="C329" s="13"/>
      <c r="D329" s="13"/>
      <c r="E329" s="29"/>
      <c r="F329" s="256"/>
      <c r="G329" s="257"/>
      <c r="H329" s="249"/>
      <c r="I329" s="257"/>
      <c r="J329" s="249"/>
      <c r="K329" s="247"/>
      <c r="L329" s="1091"/>
    </row>
    <row r="330" spans="1:13" ht="15" customHeight="1">
      <c r="A330" s="12" t="s">
        <v>75</v>
      </c>
      <c r="B330" s="13"/>
      <c r="C330" s="13"/>
      <c r="D330" s="13"/>
      <c r="E330" s="206" t="s">
        <v>31</v>
      </c>
      <c r="F330" s="207" t="s">
        <v>124</v>
      </c>
      <c r="G330" s="267"/>
      <c r="H330" s="1135" t="s">
        <v>647</v>
      </c>
      <c r="I330" s="1136"/>
      <c r="J330" s="282" t="s">
        <v>308</v>
      </c>
      <c r="K330" s="190" t="s">
        <v>149</v>
      </c>
      <c r="L330" s="1089" t="s">
        <v>918</v>
      </c>
      <c r="M330" s="547" t="s">
        <v>922</v>
      </c>
    </row>
    <row r="331" spans="1:13">
      <c r="A331" s="12" t="s">
        <v>125</v>
      </c>
      <c r="B331" s="13"/>
      <c r="C331" s="13"/>
      <c r="D331" s="13"/>
      <c r="E331" s="206" t="s">
        <v>31</v>
      </c>
      <c r="F331" s="207" t="s">
        <v>124</v>
      </c>
      <c r="G331" s="267"/>
      <c r="H331" s="1137"/>
      <c r="I331" s="1138"/>
      <c r="J331" s="282" t="s">
        <v>308</v>
      </c>
      <c r="K331" s="190" t="s">
        <v>149</v>
      </c>
      <c r="L331" s="1089" t="s">
        <v>918</v>
      </c>
      <c r="M331" s="547" t="s">
        <v>922</v>
      </c>
    </row>
    <row r="332" spans="1:13">
      <c r="A332" s="12" t="s">
        <v>102</v>
      </c>
      <c r="B332" s="33"/>
      <c r="C332" s="13"/>
      <c r="D332" s="13"/>
      <c r="E332" s="206" t="s">
        <v>126</v>
      </c>
      <c r="F332" s="207" t="s">
        <v>124</v>
      </c>
      <c r="G332" s="267"/>
      <c r="H332" s="1137"/>
      <c r="I332" s="1138"/>
      <c r="J332" s="282" t="s">
        <v>308</v>
      </c>
      <c r="K332" s="190" t="s">
        <v>149</v>
      </c>
      <c r="L332" s="1089" t="s">
        <v>918</v>
      </c>
      <c r="M332" s="547" t="s">
        <v>922</v>
      </c>
    </row>
    <row r="333" spans="1:13">
      <c r="A333" s="12" t="s">
        <v>127</v>
      </c>
      <c r="B333" s="49"/>
      <c r="C333" s="50"/>
      <c r="D333" s="50"/>
      <c r="E333" s="206" t="s">
        <v>128</v>
      </c>
      <c r="F333" s="207" t="s">
        <v>124</v>
      </c>
      <c r="G333" s="267"/>
      <c r="H333" s="1137"/>
      <c r="I333" s="1138"/>
      <c r="J333" s="282" t="s">
        <v>308</v>
      </c>
      <c r="K333" s="190" t="s">
        <v>149</v>
      </c>
      <c r="L333" s="1089" t="s">
        <v>918</v>
      </c>
      <c r="M333" s="547" t="s">
        <v>922</v>
      </c>
    </row>
    <row r="334" spans="1:13">
      <c r="A334" s="12" t="s">
        <v>129</v>
      </c>
      <c r="B334" s="33"/>
      <c r="C334" s="13"/>
      <c r="D334" s="13"/>
      <c r="E334" s="206" t="s">
        <v>130</v>
      </c>
      <c r="F334" s="207" t="s">
        <v>124</v>
      </c>
      <c r="G334" s="267"/>
      <c r="H334" s="1137"/>
      <c r="I334" s="1138"/>
      <c r="J334" s="282" t="s">
        <v>308</v>
      </c>
      <c r="K334" s="190" t="s">
        <v>149</v>
      </c>
      <c r="L334" s="1089" t="s">
        <v>918</v>
      </c>
      <c r="M334" s="547" t="s">
        <v>922</v>
      </c>
    </row>
    <row r="335" spans="1:13">
      <c r="A335" s="12" t="s">
        <v>131</v>
      </c>
      <c r="B335" s="33"/>
      <c r="C335" s="13"/>
      <c r="D335" s="13"/>
      <c r="E335" s="206" t="s">
        <v>107</v>
      </c>
      <c r="F335" s="207" t="s">
        <v>124</v>
      </c>
      <c r="G335" s="267"/>
      <c r="H335" s="1137"/>
      <c r="I335" s="1138"/>
      <c r="J335" s="282" t="s">
        <v>308</v>
      </c>
      <c r="K335" s="190" t="s">
        <v>149</v>
      </c>
      <c r="L335" s="1089" t="s">
        <v>918</v>
      </c>
      <c r="M335" s="547" t="s">
        <v>922</v>
      </c>
    </row>
    <row r="336" spans="1:13">
      <c r="A336" s="12" t="s">
        <v>132</v>
      </c>
      <c r="B336" s="33"/>
      <c r="C336" s="13"/>
      <c r="D336" s="13"/>
      <c r="E336" s="206" t="s">
        <v>133</v>
      </c>
      <c r="F336" s="207" t="s">
        <v>124</v>
      </c>
      <c r="G336" s="267"/>
      <c r="H336" s="1137"/>
      <c r="I336" s="1138"/>
      <c r="J336" s="282" t="s">
        <v>308</v>
      </c>
      <c r="K336" s="190" t="s">
        <v>149</v>
      </c>
      <c r="L336" s="1089" t="s">
        <v>918</v>
      </c>
      <c r="M336" s="547" t="s">
        <v>922</v>
      </c>
    </row>
    <row r="337" spans="1:13">
      <c r="A337" s="12" t="s">
        <v>204</v>
      </c>
      <c r="B337" s="33"/>
      <c r="C337" s="13"/>
      <c r="D337" s="13"/>
      <c r="E337" s="206" t="s">
        <v>109</v>
      </c>
      <c r="F337" s="207" t="s">
        <v>124</v>
      </c>
      <c r="G337" s="267"/>
      <c r="H337" s="1137"/>
      <c r="I337" s="1138"/>
      <c r="J337" s="282" t="s">
        <v>308</v>
      </c>
      <c r="K337" s="190" t="s">
        <v>149</v>
      </c>
      <c r="L337" s="1089" t="s">
        <v>918</v>
      </c>
      <c r="M337" s="547" t="s">
        <v>922</v>
      </c>
    </row>
    <row r="338" spans="1:13">
      <c r="A338" s="12" t="s">
        <v>168</v>
      </c>
      <c r="B338" s="13"/>
      <c r="C338" s="13"/>
      <c r="D338" s="13"/>
      <c r="E338" s="206" t="s">
        <v>169</v>
      </c>
      <c r="F338" s="207" t="s">
        <v>124</v>
      </c>
      <c r="G338" s="267"/>
      <c r="H338" s="1137"/>
      <c r="I338" s="1138"/>
      <c r="J338" s="282" t="s">
        <v>308</v>
      </c>
      <c r="K338" s="190" t="s">
        <v>149</v>
      </c>
      <c r="L338" s="1089" t="s">
        <v>918</v>
      </c>
      <c r="M338" s="547" t="s">
        <v>922</v>
      </c>
    </row>
    <row r="339" spans="1:13">
      <c r="A339" s="12" t="s">
        <v>170</v>
      </c>
      <c r="B339" s="13"/>
      <c r="C339" s="13"/>
      <c r="D339" s="13"/>
      <c r="E339" s="206" t="s">
        <v>171</v>
      </c>
      <c r="F339" s="207" t="s">
        <v>124</v>
      </c>
      <c r="G339" s="267"/>
      <c r="H339" s="1137"/>
      <c r="I339" s="1138"/>
      <c r="J339" s="282" t="s">
        <v>308</v>
      </c>
      <c r="K339" s="190" t="s">
        <v>149</v>
      </c>
      <c r="L339" s="1089" t="s">
        <v>918</v>
      </c>
      <c r="M339" s="547" t="s">
        <v>922</v>
      </c>
    </row>
    <row r="340" spans="1:13">
      <c r="A340" s="12" t="s">
        <v>134</v>
      </c>
      <c r="B340" s="13"/>
      <c r="C340" s="13"/>
      <c r="D340" s="13"/>
      <c r="E340" s="206" t="s">
        <v>135</v>
      </c>
      <c r="F340" s="207" t="s">
        <v>124</v>
      </c>
      <c r="G340" s="267"/>
      <c r="H340" s="1139"/>
      <c r="I340" s="1140"/>
      <c r="J340" s="282" t="s">
        <v>308</v>
      </c>
      <c r="K340" s="190" t="s">
        <v>149</v>
      </c>
      <c r="L340" s="1089" t="s">
        <v>918</v>
      </c>
      <c r="M340" s="547" t="s">
        <v>922</v>
      </c>
    </row>
    <row r="341" spans="1:13">
      <c r="A341" s="21"/>
      <c r="B341" s="13"/>
      <c r="C341" s="13"/>
      <c r="D341" s="13"/>
      <c r="E341" s="283" t="s">
        <v>807</v>
      </c>
      <c r="F341" s="256"/>
      <c r="G341" s="257"/>
      <c r="H341" s="249"/>
      <c r="I341" s="257"/>
      <c r="J341" s="249"/>
      <c r="K341" s="247"/>
      <c r="L341" s="1091"/>
    </row>
    <row r="342" spans="1:13">
      <c r="A342" s="21"/>
      <c r="B342" s="13"/>
      <c r="C342" s="13"/>
      <c r="D342" s="13"/>
      <c r="E342" s="283" t="s">
        <v>805</v>
      </c>
      <c r="F342" s="256"/>
      <c r="G342" s="257"/>
      <c r="H342" s="249"/>
      <c r="I342" s="257"/>
      <c r="J342" s="249"/>
      <c r="K342" s="247"/>
      <c r="L342" s="1091"/>
    </row>
    <row r="343" spans="1:13">
      <c r="A343" s="21"/>
      <c r="B343" s="13"/>
      <c r="C343" s="13"/>
      <c r="D343" s="13"/>
      <c r="E343" s="283"/>
      <c r="F343" s="256"/>
      <c r="G343" s="257"/>
      <c r="H343" s="249"/>
      <c r="I343" s="257"/>
      <c r="J343" s="249"/>
      <c r="K343" s="247"/>
      <c r="L343" s="1091"/>
    </row>
    <row r="344" spans="1:13">
      <c r="A344" s="21" t="s">
        <v>205</v>
      </c>
      <c r="B344" s="13"/>
      <c r="C344" s="13"/>
      <c r="D344" s="13"/>
      <c r="E344" s="29"/>
      <c r="F344" s="256"/>
      <c r="G344" s="257"/>
      <c r="H344" s="249"/>
      <c r="I344" s="257"/>
      <c r="J344" s="249"/>
      <c r="K344" s="247"/>
      <c r="L344" s="1091"/>
    </row>
    <row r="345" spans="1:13" ht="15" customHeight="1">
      <c r="A345" s="12" t="s">
        <v>137</v>
      </c>
      <c r="B345" s="13"/>
      <c r="C345" s="13"/>
      <c r="D345" s="13"/>
      <c r="E345" s="206" t="s">
        <v>138</v>
      </c>
      <c r="F345" s="207" t="s">
        <v>124</v>
      </c>
      <c r="G345" s="267"/>
      <c r="H345" s="1135" t="s">
        <v>647</v>
      </c>
      <c r="I345" s="1136"/>
      <c r="J345" s="282">
        <v>2500</v>
      </c>
      <c r="K345" s="190" t="s">
        <v>149</v>
      </c>
      <c r="L345" s="1089" t="s">
        <v>918</v>
      </c>
      <c r="M345" s="547" t="s">
        <v>922</v>
      </c>
    </row>
    <row r="346" spans="1:13">
      <c r="A346" s="12" t="s">
        <v>139</v>
      </c>
      <c r="B346" s="13"/>
      <c r="C346" s="13"/>
      <c r="D346" s="13"/>
      <c r="E346" s="206" t="s">
        <v>140</v>
      </c>
      <c r="F346" s="207" t="s">
        <v>124</v>
      </c>
      <c r="G346" s="267"/>
      <c r="H346" s="1137"/>
      <c r="I346" s="1138"/>
      <c r="J346" s="282">
        <v>2500</v>
      </c>
      <c r="K346" s="190" t="s">
        <v>149</v>
      </c>
      <c r="L346" s="1089" t="s">
        <v>918</v>
      </c>
      <c r="M346" s="547" t="s">
        <v>922</v>
      </c>
    </row>
    <row r="347" spans="1:13">
      <c r="A347" s="12" t="s">
        <v>141</v>
      </c>
      <c r="B347" s="13"/>
      <c r="C347" s="13"/>
      <c r="D347" s="13"/>
      <c r="E347" s="206" t="s">
        <v>142</v>
      </c>
      <c r="F347" s="207" t="s">
        <v>124</v>
      </c>
      <c r="G347" s="267"/>
      <c r="H347" s="1137"/>
      <c r="I347" s="1138"/>
      <c r="J347" s="282">
        <v>2500</v>
      </c>
      <c r="K347" s="190" t="s">
        <v>149</v>
      </c>
      <c r="L347" s="1089" t="s">
        <v>918</v>
      </c>
      <c r="M347" s="547" t="s">
        <v>922</v>
      </c>
    </row>
    <row r="348" spans="1:13">
      <c r="A348" s="12" t="s">
        <v>143</v>
      </c>
      <c r="B348" s="13"/>
      <c r="C348" s="13"/>
      <c r="D348" s="13"/>
      <c r="E348" s="206" t="s">
        <v>144</v>
      </c>
      <c r="F348" s="207" t="s">
        <v>124</v>
      </c>
      <c r="G348" s="267"/>
      <c r="H348" s="1139"/>
      <c r="I348" s="1140"/>
      <c r="J348" s="282">
        <v>2500</v>
      </c>
      <c r="K348" s="190" t="s">
        <v>149</v>
      </c>
      <c r="L348" s="1089" t="s">
        <v>918</v>
      </c>
      <c r="M348" s="547" t="s">
        <v>922</v>
      </c>
    </row>
    <row r="349" spans="1:13">
      <c r="A349" s="13"/>
      <c r="B349" s="13"/>
      <c r="C349" s="13"/>
      <c r="D349" s="13"/>
      <c r="E349" s="283" t="s">
        <v>807</v>
      </c>
      <c r="F349" s="256"/>
      <c r="G349" s="257"/>
      <c r="H349" s="249"/>
      <c r="I349" s="257"/>
      <c r="J349" s="249"/>
      <c r="K349" s="247"/>
      <c r="L349" s="1091"/>
    </row>
    <row r="350" spans="1:13">
      <c r="A350" s="13"/>
      <c r="B350" s="13"/>
      <c r="C350" s="13"/>
      <c r="D350" s="29"/>
      <c r="E350" s="283"/>
      <c r="F350" s="35"/>
      <c r="G350" s="257"/>
      <c r="H350" s="249"/>
      <c r="I350" s="442"/>
      <c r="J350" s="249"/>
      <c r="K350" s="247"/>
      <c r="L350" s="1091"/>
    </row>
    <row r="351" spans="1:13">
      <c r="A351" s="21" t="s">
        <v>206</v>
      </c>
      <c r="B351" s="13"/>
      <c r="C351" s="13"/>
      <c r="D351" s="13"/>
      <c r="E351" s="29"/>
      <c r="F351" s="256"/>
      <c r="G351" s="257"/>
      <c r="H351" s="249"/>
      <c r="I351" s="257"/>
      <c r="J351" s="249"/>
      <c r="K351" s="247"/>
      <c r="L351" s="1091"/>
    </row>
    <row r="352" spans="1:13">
      <c r="A352" s="12" t="s">
        <v>146</v>
      </c>
      <c r="B352" s="13"/>
      <c r="C352" s="13"/>
      <c r="D352" s="13"/>
      <c r="E352" s="206" t="s">
        <v>147</v>
      </c>
      <c r="F352" s="207" t="s">
        <v>148</v>
      </c>
      <c r="G352" s="210"/>
      <c r="H352" s="209">
        <v>500</v>
      </c>
      <c r="I352" s="210"/>
      <c r="J352" s="209">
        <v>2500</v>
      </c>
      <c r="K352" s="190" t="s">
        <v>149</v>
      </c>
      <c r="L352" s="1089" t="s">
        <v>918</v>
      </c>
      <c r="M352" s="547" t="s">
        <v>922</v>
      </c>
    </row>
    <row r="353" spans="1:13">
      <c r="A353" s="12" t="s">
        <v>75</v>
      </c>
      <c r="B353" s="13"/>
      <c r="C353" s="13"/>
      <c r="D353" s="13"/>
      <c r="E353" s="206" t="s">
        <v>150</v>
      </c>
      <c r="F353" s="207" t="s">
        <v>148</v>
      </c>
      <c r="G353" s="210"/>
      <c r="H353" s="209">
        <v>500</v>
      </c>
      <c r="I353" s="210"/>
      <c r="J353" s="209">
        <v>2500</v>
      </c>
      <c r="K353" s="190" t="s">
        <v>149</v>
      </c>
      <c r="L353" s="1089" t="s">
        <v>918</v>
      </c>
      <c r="M353" s="547" t="s">
        <v>922</v>
      </c>
    </row>
    <row r="354" spans="1:13">
      <c r="A354" s="12" t="s">
        <v>151</v>
      </c>
      <c r="B354" s="13"/>
      <c r="C354" s="13"/>
      <c r="D354" s="13"/>
      <c r="E354" s="206" t="s">
        <v>152</v>
      </c>
      <c r="F354" s="207" t="s">
        <v>148</v>
      </c>
      <c r="G354" s="210"/>
      <c r="H354" s="209">
        <v>500</v>
      </c>
      <c r="I354" s="210"/>
      <c r="J354" s="209">
        <v>2500</v>
      </c>
      <c r="K354" s="190" t="s">
        <v>149</v>
      </c>
      <c r="L354" s="1089" t="s">
        <v>918</v>
      </c>
      <c r="M354" s="547" t="s">
        <v>922</v>
      </c>
    </row>
    <row r="355" spans="1:13">
      <c r="A355" s="12" t="s">
        <v>153</v>
      </c>
      <c r="B355" s="13"/>
      <c r="C355" s="13"/>
      <c r="D355" s="13"/>
      <c r="E355" s="206" t="s">
        <v>154</v>
      </c>
      <c r="F355" s="207" t="s">
        <v>148</v>
      </c>
      <c r="G355" s="210"/>
      <c r="H355" s="209">
        <v>500</v>
      </c>
      <c r="I355" s="210"/>
      <c r="J355" s="209">
        <v>2500</v>
      </c>
      <c r="K355" s="190" t="s">
        <v>149</v>
      </c>
      <c r="L355" s="1089" t="s">
        <v>918</v>
      </c>
      <c r="M355" s="547" t="s">
        <v>922</v>
      </c>
    </row>
    <row r="356" spans="1:13">
      <c r="A356" s="12" t="s">
        <v>155</v>
      </c>
      <c r="B356" s="13"/>
      <c r="C356" s="13"/>
      <c r="D356" s="13"/>
      <c r="E356" s="206" t="s">
        <v>156</v>
      </c>
      <c r="F356" s="207" t="s">
        <v>148</v>
      </c>
      <c r="G356" s="210"/>
      <c r="H356" s="209">
        <v>500</v>
      </c>
      <c r="I356" s="210"/>
      <c r="J356" s="209">
        <v>2500</v>
      </c>
      <c r="K356" s="190" t="s">
        <v>149</v>
      </c>
      <c r="L356" s="1089" t="s">
        <v>918</v>
      </c>
      <c r="M356" s="547" t="s">
        <v>922</v>
      </c>
    </row>
    <row r="357" spans="1:13">
      <c r="A357" s="13"/>
      <c r="B357" s="13"/>
      <c r="C357" s="13"/>
      <c r="D357" s="13"/>
      <c r="E357" s="29"/>
      <c r="F357" s="35"/>
      <c r="G357" s="257"/>
      <c r="H357" s="249"/>
      <c r="I357" s="442"/>
      <c r="J357" s="249"/>
      <c r="K357" s="247"/>
      <c r="L357" s="1091"/>
    </row>
    <row r="358" spans="1:13">
      <c r="A358" s="21" t="s">
        <v>207</v>
      </c>
      <c r="B358" s="13"/>
      <c r="C358" s="13"/>
      <c r="D358" s="13"/>
      <c r="E358" s="29"/>
      <c r="F358" s="256"/>
      <c r="G358" s="257"/>
      <c r="H358" s="249"/>
      <c r="I358" s="257"/>
      <c r="J358" s="249"/>
      <c r="K358" s="247"/>
      <c r="L358" s="1091"/>
    </row>
    <row r="359" spans="1:13">
      <c r="A359" s="12" t="s">
        <v>158</v>
      </c>
      <c r="B359" s="13"/>
      <c r="C359" s="13"/>
      <c r="D359" s="13"/>
      <c r="E359" s="29"/>
      <c r="F359" s="256"/>
      <c r="G359" s="257"/>
      <c r="H359" s="249"/>
      <c r="I359" s="257"/>
      <c r="J359" s="249"/>
      <c r="K359" s="247"/>
      <c r="L359" s="1091"/>
    </row>
    <row r="360" spans="1:13">
      <c r="A360" s="12" t="s">
        <v>159</v>
      </c>
      <c r="B360" s="13"/>
      <c r="C360" s="13"/>
      <c r="D360" s="13"/>
      <c r="E360" s="206" t="s">
        <v>154</v>
      </c>
      <c r="F360" s="207" t="s">
        <v>148</v>
      </c>
      <c r="G360" s="210"/>
      <c r="H360" s="209">
        <v>500</v>
      </c>
      <c r="I360" s="210"/>
      <c r="J360" s="209">
        <v>2500</v>
      </c>
      <c r="K360" s="190" t="s">
        <v>149</v>
      </c>
      <c r="L360" s="1089" t="s">
        <v>918</v>
      </c>
      <c r="M360" s="547" t="s">
        <v>922</v>
      </c>
    </row>
    <row r="361" spans="1:13">
      <c r="A361" s="12" t="s">
        <v>777</v>
      </c>
      <c r="B361" s="13"/>
      <c r="C361" s="13"/>
      <c r="D361" s="13"/>
      <c r="E361" s="206" t="s">
        <v>156</v>
      </c>
      <c r="F361" s="207" t="s">
        <v>148</v>
      </c>
      <c r="G361" s="210"/>
      <c r="H361" s="209">
        <v>500</v>
      </c>
      <c r="I361" s="210"/>
      <c r="J361" s="209">
        <v>2500</v>
      </c>
      <c r="K361" s="190" t="s">
        <v>149</v>
      </c>
      <c r="L361" s="1089" t="s">
        <v>918</v>
      </c>
      <c r="M361" s="547" t="s">
        <v>922</v>
      </c>
    </row>
    <row r="362" spans="1:13">
      <c r="A362" s="12" t="s">
        <v>160</v>
      </c>
      <c r="B362" s="13"/>
      <c r="C362" s="13"/>
      <c r="D362" s="13"/>
      <c r="E362" s="206" t="s">
        <v>161</v>
      </c>
      <c r="F362" s="207" t="s">
        <v>148</v>
      </c>
      <c r="G362" s="210"/>
      <c r="H362" s="209">
        <v>500</v>
      </c>
      <c r="I362" s="210"/>
      <c r="J362" s="209">
        <v>2500</v>
      </c>
      <c r="K362" s="190" t="s">
        <v>149</v>
      </c>
      <c r="L362" s="1089" t="s">
        <v>918</v>
      </c>
      <c r="M362" s="547" t="s">
        <v>922</v>
      </c>
    </row>
    <row r="363" spans="1:13">
      <c r="A363" s="12" t="s">
        <v>657</v>
      </c>
      <c r="B363" s="13"/>
      <c r="C363" s="13"/>
      <c r="D363" s="13"/>
      <c r="E363" s="206" t="s">
        <v>163</v>
      </c>
      <c r="F363" s="207" t="s">
        <v>148</v>
      </c>
      <c r="G363" s="210"/>
      <c r="H363" s="209">
        <v>500</v>
      </c>
      <c r="I363" s="210"/>
      <c r="J363" s="209">
        <v>2500</v>
      </c>
      <c r="K363" s="190" t="s">
        <v>149</v>
      </c>
      <c r="L363" s="1089" t="s">
        <v>918</v>
      </c>
      <c r="M363" s="547" t="s">
        <v>922</v>
      </c>
    </row>
    <row r="364" spans="1:13" ht="27.75" customHeight="1">
      <c r="A364" s="1132" t="s">
        <v>706</v>
      </c>
      <c r="B364" s="1133"/>
      <c r="C364" s="1133"/>
      <c r="D364" s="1134"/>
      <c r="E364" s="286" t="s">
        <v>164</v>
      </c>
      <c r="F364" s="207" t="s">
        <v>920</v>
      </c>
      <c r="G364" s="267"/>
      <c r="H364" s="282">
        <v>100</v>
      </c>
      <c r="I364" s="395"/>
      <c r="J364" s="282">
        <v>200</v>
      </c>
      <c r="K364" s="190" t="s">
        <v>149</v>
      </c>
      <c r="L364" s="1089" t="s">
        <v>918</v>
      </c>
      <c r="M364" s="547" t="s">
        <v>922</v>
      </c>
    </row>
    <row r="365" spans="1:13">
      <c r="A365" s="51" t="s">
        <v>272</v>
      </c>
      <c r="B365" s="13"/>
      <c r="C365" s="13"/>
      <c r="D365" s="13"/>
      <c r="E365" s="29"/>
      <c r="F365" s="35"/>
      <c r="G365" s="257"/>
      <c r="H365" s="249"/>
      <c r="I365" s="442"/>
      <c r="J365" s="249"/>
      <c r="K365" s="247"/>
      <c r="L365" s="1091"/>
    </row>
    <row r="366" spans="1:13">
      <c r="A366" s="21" t="s">
        <v>208</v>
      </c>
      <c r="B366" s="13"/>
      <c r="C366" s="13"/>
      <c r="D366" s="13"/>
      <c r="E366" s="29"/>
      <c r="F366" s="256"/>
      <c r="G366" s="257"/>
      <c r="H366" s="249"/>
      <c r="I366" s="257"/>
      <c r="J366" s="249"/>
      <c r="K366" s="247"/>
      <c r="L366" s="1091"/>
    </row>
    <row r="367" spans="1:13">
      <c r="A367" s="12" t="s">
        <v>137</v>
      </c>
      <c r="B367" s="13"/>
      <c r="C367" s="13"/>
      <c r="D367" s="13"/>
      <c r="E367" s="206" t="s">
        <v>138</v>
      </c>
      <c r="F367" s="207" t="s">
        <v>148</v>
      </c>
      <c r="G367" s="210"/>
      <c r="H367" s="210" t="s">
        <v>654</v>
      </c>
      <c r="I367" s="210"/>
      <c r="J367" s="209">
        <v>2500</v>
      </c>
      <c r="K367" s="190" t="s">
        <v>149</v>
      </c>
      <c r="L367" s="1089" t="s">
        <v>918</v>
      </c>
      <c r="M367" s="547" t="s">
        <v>922</v>
      </c>
    </row>
    <row r="368" spans="1:13">
      <c r="A368" s="12" t="s">
        <v>139</v>
      </c>
      <c r="B368" s="13"/>
      <c r="C368" s="13"/>
      <c r="D368" s="13"/>
      <c r="E368" s="206" t="s">
        <v>140</v>
      </c>
      <c r="F368" s="207" t="s">
        <v>148</v>
      </c>
      <c r="G368" s="210"/>
      <c r="H368" s="210" t="s">
        <v>654</v>
      </c>
      <c r="I368" s="210"/>
      <c r="J368" s="209">
        <v>2500</v>
      </c>
      <c r="K368" s="190" t="s">
        <v>149</v>
      </c>
      <c r="L368" s="1089" t="s">
        <v>918</v>
      </c>
      <c r="M368" s="547" t="s">
        <v>922</v>
      </c>
    </row>
    <row r="369" spans="1:13">
      <c r="A369" s="12" t="s">
        <v>141</v>
      </c>
      <c r="B369" s="13"/>
      <c r="C369" s="13"/>
      <c r="D369" s="13"/>
      <c r="E369" s="206" t="s">
        <v>142</v>
      </c>
      <c r="F369" s="207" t="s">
        <v>148</v>
      </c>
      <c r="G369" s="210"/>
      <c r="H369" s="210" t="s">
        <v>654</v>
      </c>
      <c r="I369" s="210"/>
      <c r="J369" s="209">
        <v>2500</v>
      </c>
      <c r="K369" s="190" t="s">
        <v>149</v>
      </c>
      <c r="L369" s="1089" t="s">
        <v>918</v>
      </c>
      <c r="M369" s="547" t="s">
        <v>922</v>
      </c>
    </row>
    <row r="370" spans="1:13">
      <c r="A370" s="12" t="s">
        <v>143</v>
      </c>
      <c r="B370" s="13"/>
      <c r="C370" s="13"/>
      <c r="D370" s="13"/>
      <c r="E370" s="206" t="s">
        <v>144</v>
      </c>
      <c r="F370" s="207" t="s">
        <v>148</v>
      </c>
      <c r="G370" s="210"/>
      <c r="H370" s="210" t="s">
        <v>654</v>
      </c>
      <c r="I370" s="210"/>
      <c r="J370" s="209">
        <v>2500</v>
      </c>
      <c r="K370" s="190" t="s">
        <v>149</v>
      </c>
      <c r="L370" s="1089" t="s">
        <v>918</v>
      </c>
      <c r="M370" s="547" t="s">
        <v>922</v>
      </c>
    </row>
    <row r="371" spans="1:13">
      <c r="A371" s="13"/>
      <c r="B371" s="13"/>
      <c r="C371" s="13"/>
      <c r="D371" s="13"/>
      <c r="E371" s="29"/>
      <c r="F371" s="35"/>
      <c r="G371" s="556"/>
      <c r="H371" s="270"/>
      <c r="I371" s="442"/>
      <c r="J371" s="270"/>
      <c r="K371" s="694"/>
      <c r="L371" s="1091"/>
    </row>
    <row r="372" spans="1:13">
      <c r="A372" s="21" t="s">
        <v>209</v>
      </c>
      <c r="B372" s="13"/>
      <c r="C372" s="13"/>
      <c r="D372" s="13"/>
      <c r="E372" s="29"/>
      <c r="F372" s="256"/>
      <c r="G372" s="257"/>
      <c r="H372" s="249"/>
      <c r="I372" s="257"/>
      <c r="J372" s="249"/>
      <c r="K372" s="247"/>
      <c r="L372" s="1091"/>
    </row>
    <row r="373" spans="1:13">
      <c r="A373" s="21" t="s">
        <v>210</v>
      </c>
      <c r="B373" s="13"/>
      <c r="C373" s="13"/>
      <c r="D373" s="13"/>
      <c r="E373" s="29"/>
      <c r="F373" s="256"/>
      <c r="G373" s="257"/>
      <c r="H373" s="249"/>
      <c r="I373" s="257"/>
      <c r="J373" s="249"/>
      <c r="K373" s="247"/>
      <c r="L373" s="1091"/>
    </row>
    <row r="374" spans="1:13">
      <c r="A374" s="21" t="s">
        <v>211</v>
      </c>
      <c r="B374" s="13"/>
      <c r="C374" s="13"/>
      <c r="D374" s="13"/>
      <c r="E374" s="29"/>
      <c r="F374" s="256"/>
      <c r="G374" s="257"/>
      <c r="H374" s="249"/>
      <c r="I374" s="257"/>
      <c r="J374" s="249"/>
      <c r="K374" s="247"/>
      <c r="L374" s="1091"/>
    </row>
    <row r="375" spans="1:13" ht="15" customHeight="1">
      <c r="A375" s="12" t="s">
        <v>75</v>
      </c>
      <c r="B375" s="13"/>
      <c r="C375" s="13"/>
      <c r="D375" s="13"/>
      <c r="E375" s="206" t="s">
        <v>31</v>
      </c>
      <c r="F375" s="207" t="s">
        <v>124</v>
      </c>
      <c r="G375" s="267">
        <v>5218</v>
      </c>
      <c r="H375" s="1135" t="s">
        <v>647</v>
      </c>
      <c r="I375" s="1136"/>
      <c r="J375" s="282" t="s">
        <v>308</v>
      </c>
      <c r="K375" s="190" t="s">
        <v>149</v>
      </c>
      <c r="L375" s="1089" t="s">
        <v>918</v>
      </c>
      <c r="M375" s="547" t="s">
        <v>922</v>
      </c>
    </row>
    <row r="376" spans="1:13">
      <c r="A376" s="12" t="s">
        <v>125</v>
      </c>
      <c r="B376" s="13"/>
      <c r="C376" s="13"/>
      <c r="D376" s="13"/>
      <c r="E376" s="206" t="s">
        <v>31</v>
      </c>
      <c r="F376" s="207" t="s">
        <v>124</v>
      </c>
      <c r="G376" s="267">
        <v>5218</v>
      </c>
      <c r="H376" s="1137"/>
      <c r="I376" s="1138"/>
      <c r="J376" s="282" t="s">
        <v>308</v>
      </c>
      <c r="K376" s="190" t="s">
        <v>149</v>
      </c>
      <c r="L376" s="1089" t="s">
        <v>918</v>
      </c>
      <c r="M376" s="547" t="s">
        <v>922</v>
      </c>
    </row>
    <row r="377" spans="1:13">
      <c r="A377" s="12" t="s">
        <v>102</v>
      </c>
      <c r="B377" s="33"/>
      <c r="C377" s="13"/>
      <c r="D377" s="13"/>
      <c r="E377" s="206" t="s">
        <v>126</v>
      </c>
      <c r="F377" s="207" t="s">
        <v>124</v>
      </c>
      <c r="G377" s="267">
        <v>5218</v>
      </c>
      <c r="H377" s="1137"/>
      <c r="I377" s="1138"/>
      <c r="J377" s="282" t="s">
        <v>308</v>
      </c>
      <c r="K377" s="190" t="s">
        <v>149</v>
      </c>
      <c r="L377" s="1089" t="s">
        <v>918</v>
      </c>
      <c r="M377" s="547" t="s">
        <v>922</v>
      </c>
    </row>
    <row r="378" spans="1:13">
      <c r="A378" s="12" t="s">
        <v>127</v>
      </c>
      <c r="B378" s="49"/>
      <c r="C378" s="50"/>
      <c r="D378" s="50"/>
      <c r="E378" s="206" t="s">
        <v>128</v>
      </c>
      <c r="F378" s="207" t="s">
        <v>124</v>
      </c>
      <c r="G378" s="267">
        <v>5218</v>
      </c>
      <c r="H378" s="1137"/>
      <c r="I378" s="1138"/>
      <c r="J378" s="282" t="s">
        <v>308</v>
      </c>
      <c r="K378" s="190" t="s">
        <v>149</v>
      </c>
      <c r="L378" s="1089" t="s">
        <v>918</v>
      </c>
      <c r="M378" s="547" t="s">
        <v>922</v>
      </c>
    </row>
    <row r="379" spans="1:13">
      <c r="A379" s="12" t="s">
        <v>129</v>
      </c>
      <c r="B379" s="33"/>
      <c r="C379" s="13"/>
      <c r="D379" s="13"/>
      <c r="E379" s="206" t="s">
        <v>130</v>
      </c>
      <c r="F379" s="207" t="s">
        <v>124</v>
      </c>
      <c r="G379" s="267">
        <v>5218</v>
      </c>
      <c r="H379" s="1137"/>
      <c r="I379" s="1138"/>
      <c r="J379" s="282" t="s">
        <v>308</v>
      </c>
      <c r="K379" s="190" t="s">
        <v>149</v>
      </c>
      <c r="L379" s="1089" t="s">
        <v>918</v>
      </c>
      <c r="M379" s="547" t="s">
        <v>922</v>
      </c>
    </row>
    <row r="380" spans="1:13">
      <c r="A380" s="12" t="s">
        <v>131</v>
      </c>
      <c r="B380" s="33"/>
      <c r="C380" s="13"/>
      <c r="D380" s="13"/>
      <c r="E380" s="206" t="s">
        <v>107</v>
      </c>
      <c r="F380" s="207" t="s">
        <v>124</v>
      </c>
      <c r="G380" s="267">
        <v>5218</v>
      </c>
      <c r="H380" s="1137"/>
      <c r="I380" s="1138"/>
      <c r="J380" s="282" t="s">
        <v>308</v>
      </c>
      <c r="K380" s="190" t="s">
        <v>149</v>
      </c>
      <c r="L380" s="1089" t="s">
        <v>918</v>
      </c>
      <c r="M380" s="547" t="s">
        <v>922</v>
      </c>
    </row>
    <row r="381" spans="1:13">
      <c r="A381" s="12" t="s">
        <v>132</v>
      </c>
      <c r="B381" s="33"/>
      <c r="C381" s="13"/>
      <c r="D381" s="13"/>
      <c r="E381" s="206" t="s">
        <v>133</v>
      </c>
      <c r="F381" s="207" t="s">
        <v>124</v>
      </c>
      <c r="G381" s="267">
        <v>5218</v>
      </c>
      <c r="H381" s="1137"/>
      <c r="I381" s="1138"/>
      <c r="J381" s="282" t="s">
        <v>308</v>
      </c>
      <c r="K381" s="190" t="s">
        <v>149</v>
      </c>
      <c r="L381" s="1089" t="s">
        <v>918</v>
      </c>
      <c r="M381" s="547" t="s">
        <v>922</v>
      </c>
    </row>
    <row r="382" spans="1:13">
      <c r="A382" s="12" t="s">
        <v>204</v>
      </c>
      <c r="B382" s="33"/>
      <c r="C382" s="13"/>
      <c r="D382" s="13"/>
      <c r="E382" s="206" t="s">
        <v>109</v>
      </c>
      <c r="F382" s="207" t="s">
        <v>124</v>
      </c>
      <c r="G382" s="267">
        <v>5218</v>
      </c>
      <c r="H382" s="1137"/>
      <c r="I382" s="1138"/>
      <c r="J382" s="282" t="s">
        <v>308</v>
      </c>
      <c r="K382" s="190" t="s">
        <v>149</v>
      </c>
      <c r="L382" s="1089" t="s">
        <v>918</v>
      </c>
      <c r="M382" s="547" t="s">
        <v>922</v>
      </c>
    </row>
    <row r="383" spans="1:13">
      <c r="A383" s="12" t="s">
        <v>134</v>
      </c>
      <c r="B383" s="13"/>
      <c r="C383" s="13"/>
      <c r="D383" s="13"/>
      <c r="E383" s="206" t="s">
        <v>135</v>
      </c>
      <c r="F383" s="207" t="s">
        <v>124</v>
      </c>
      <c r="G383" s="267">
        <v>5218</v>
      </c>
      <c r="H383" s="1137"/>
      <c r="I383" s="1138"/>
      <c r="J383" s="282" t="s">
        <v>308</v>
      </c>
      <c r="K383" s="190" t="s">
        <v>149</v>
      </c>
      <c r="L383" s="1089" t="s">
        <v>918</v>
      </c>
      <c r="M383" s="547" t="s">
        <v>922</v>
      </c>
    </row>
    <row r="384" spans="1:13">
      <c r="A384" s="12" t="s">
        <v>168</v>
      </c>
      <c r="B384" s="13"/>
      <c r="C384" s="13"/>
      <c r="D384" s="13"/>
      <c r="E384" s="206" t="s">
        <v>169</v>
      </c>
      <c r="F384" s="207" t="s">
        <v>124</v>
      </c>
      <c r="G384" s="267">
        <v>5218</v>
      </c>
      <c r="H384" s="1137"/>
      <c r="I384" s="1138"/>
      <c r="J384" s="282" t="s">
        <v>308</v>
      </c>
      <c r="K384" s="190" t="s">
        <v>149</v>
      </c>
      <c r="L384" s="1089" t="s">
        <v>918</v>
      </c>
      <c r="M384" s="547" t="s">
        <v>922</v>
      </c>
    </row>
    <row r="385" spans="1:13">
      <c r="A385" s="12" t="s">
        <v>170</v>
      </c>
      <c r="B385" s="13"/>
      <c r="C385" s="13"/>
      <c r="D385" s="13"/>
      <c r="E385" s="206" t="s">
        <v>171</v>
      </c>
      <c r="F385" s="207" t="s">
        <v>124</v>
      </c>
      <c r="G385" s="267">
        <v>5218</v>
      </c>
      <c r="H385" s="1139"/>
      <c r="I385" s="1140"/>
      <c r="J385" s="282" t="s">
        <v>308</v>
      </c>
      <c r="K385" s="190" t="s">
        <v>149</v>
      </c>
      <c r="L385" s="1089" t="s">
        <v>918</v>
      </c>
      <c r="M385" s="547" t="s">
        <v>922</v>
      </c>
    </row>
    <row r="386" spans="1:13">
      <c r="A386" s="12"/>
      <c r="B386" s="13"/>
      <c r="C386" s="13"/>
      <c r="D386" s="13"/>
      <c r="E386" s="283" t="s">
        <v>807</v>
      </c>
      <c r="F386" s="256"/>
      <c r="G386" s="257"/>
      <c r="H386" s="249"/>
      <c r="I386" s="257"/>
      <c r="J386" s="249"/>
      <c r="K386" s="247"/>
      <c r="L386" s="1091"/>
    </row>
    <row r="387" spans="1:13">
      <c r="A387" s="21"/>
      <c r="B387" s="13"/>
      <c r="C387" s="13"/>
      <c r="D387" s="13"/>
      <c r="E387" s="283" t="s">
        <v>805</v>
      </c>
      <c r="F387" s="256"/>
      <c r="G387" s="257"/>
      <c r="H387" s="249"/>
      <c r="I387" s="257"/>
      <c r="J387" s="249"/>
      <c r="K387" s="247"/>
      <c r="L387" s="1091"/>
    </row>
    <row r="388" spans="1:13">
      <c r="A388" s="21"/>
      <c r="B388" s="13"/>
      <c r="C388" s="13"/>
      <c r="D388" s="13"/>
      <c r="E388" s="283"/>
      <c r="F388" s="256"/>
      <c r="G388" s="257"/>
      <c r="H388" s="249"/>
      <c r="I388" s="257"/>
      <c r="J388" s="249"/>
      <c r="K388" s="247"/>
      <c r="L388" s="1091"/>
    </row>
    <row r="389" spans="1:13">
      <c r="A389" s="21" t="s">
        <v>212</v>
      </c>
      <c r="B389" s="13"/>
      <c r="C389" s="13"/>
      <c r="D389" s="13"/>
      <c r="E389" s="29"/>
      <c r="F389" s="256"/>
      <c r="G389" s="257"/>
      <c r="H389" s="249"/>
      <c r="I389" s="257"/>
      <c r="J389" s="249"/>
      <c r="K389" s="247"/>
      <c r="L389" s="1091"/>
    </row>
    <row r="390" spans="1:13">
      <c r="A390" s="12" t="s">
        <v>137</v>
      </c>
      <c r="B390" s="13"/>
      <c r="C390" s="13"/>
      <c r="D390" s="13"/>
      <c r="E390" s="206" t="s">
        <v>138</v>
      </c>
      <c r="F390" s="207" t="s">
        <v>124</v>
      </c>
      <c r="G390" s="267">
        <v>5218</v>
      </c>
      <c r="H390" s="1135" t="s">
        <v>647</v>
      </c>
      <c r="I390" s="1136"/>
      <c r="J390" s="207">
        <v>2500</v>
      </c>
      <c r="K390" s="190">
        <v>2</v>
      </c>
      <c r="L390" s="1005"/>
      <c r="M390" s="547">
        <f>K390*L390</f>
        <v>0</v>
      </c>
    </row>
    <row r="391" spans="1:13">
      <c r="A391" s="12" t="s">
        <v>139</v>
      </c>
      <c r="B391" s="13"/>
      <c r="C391" s="13"/>
      <c r="D391" s="13"/>
      <c r="E391" s="206" t="s">
        <v>140</v>
      </c>
      <c r="F391" s="207" t="s">
        <v>124</v>
      </c>
      <c r="G391" s="267">
        <v>5218</v>
      </c>
      <c r="H391" s="1137"/>
      <c r="I391" s="1138"/>
      <c r="J391" s="207">
        <v>2500</v>
      </c>
      <c r="K391" s="190">
        <v>2</v>
      </c>
      <c r="L391" s="1005"/>
      <c r="M391" s="547">
        <f>K391*L391</f>
        <v>0</v>
      </c>
    </row>
    <row r="392" spans="1:13">
      <c r="A392" s="12" t="s">
        <v>141</v>
      </c>
      <c r="B392" s="13"/>
      <c r="C392" s="13"/>
      <c r="D392" s="13"/>
      <c r="E392" s="206" t="s">
        <v>142</v>
      </c>
      <c r="F392" s="207" t="s">
        <v>124</v>
      </c>
      <c r="G392" s="267">
        <v>5218</v>
      </c>
      <c r="H392" s="1137"/>
      <c r="I392" s="1138"/>
      <c r="J392" s="207">
        <v>2500</v>
      </c>
      <c r="K392" s="190">
        <v>2</v>
      </c>
      <c r="L392" s="1005"/>
      <c r="M392" s="547">
        <f>K392*L392</f>
        <v>0</v>
      </c>
    </row>
    <row r="393" spans="1:13">
      <c r="A393" s="12" t="s">
        <v>143</v>
      </c>
      <c r="B393" s="13"/>
      <c r="C393" s="13"/>
      <c r="D393" s="13"/>
      <c r="E393" s="206" t="s">
        <v>144</v>
      </c>
      <c r="F393" s="207" t="s">
        <v>124</v>
      </c>
      <c r="G393" s="267">
        <v>5218</v>
      </c>
      <c r="H393" s="1139"/>
      <c r="I393" s="1140"/>
      <c r="J393" s="207">
        <v>2500</v>
      </c>
      <c r="K393" s="190">
        <v>2</v>
      </c>
      <c r="L393" s="1005"/>
      <c r="M393" s="547">
        <f>K393*L393</f>
        <v>0</v>
      </c>
    </row>
    <row r="394" spans="1:13">
      <c r="A394" s="13"/>
      <c r="B394" s="13"/>
      <c r="C394" s="13"/>
      <c r="D394" s="13"/>
      <c r="E394" s="283" t="s">
        <v>807</v>
      </c>
      <c r="F394" s="283"/>
      <c r="G394" s="257"/>
      <c r="H394" s="249"/>
      <c r="I394" s="257"/>
      <c r="J394" s="249"/>
      <c r="K394" s="247"/>
      <c r="L394" s="1091"/>
    </row>
    <row r="395" spans="1:13">
      <c r="A395" s="13"/>
      <c r="B395" s="13"/>
      <c r="C395" s="13"/>
      <c r="D395" s="13"/>
      <c r="E395" s="283"/>
      <c r="F395" s="283"/>
      <c r="G395" s="257"/>
      <c r="H395" s="249"/>
      <c r="I395" s="257"/>
      <c r="J395" s="249"/>
      <c r="K395" s="247"/>
      <c r="L395" s="1091"/>
    </row>
    <row r="396" spans="1:13">
      <c r="A396" s="153" t="s">
        <v>811</v>
      </c>
      <c r="B396" s="13"/>
      <c r="C396" s="13"/>
      <c r="D396" s="29"/>
      <c r="E396" s="42"/>
      <c r="F396" s="182"/>
      <c r="G396" s="257"/>
      <c r="H396" s="249"/>
      <c r="I396" s="442"/>
      <c r="J396" s="249"/>
      <c r="K396" s="247"/>
      <c r="L396" s="1091"/>
    </row>
    <row r="397" spans="1:13">
      <c r="A397" s="12" t="s">
        <v>173</v>
      </c>
      <c r="B397" s="13"/>
      <c r="C397" s="13"/>
      <c r="D397" s="13"/>
      <c r="E397" s="206" t="s">
        <v>174</v>
      </c>
      <c r="F397" s="207" t="s">
        <v>124</v>
      </c>
      <c r="G397" s="267">
        <v>148</v>
      </c>
      <c r="H397" s="1152" t="s">
        <v>808</v>
      </c>
      <c r="I397" s="1153"/>
      <c r="J397" s="282" t="s">
        <v>216</v>
      </c>
      <c r="K397" s="190">
        <v>1</v>
      </c>
      <c r="L397" s="1005"/>
      <c r="M397" s="547">
        <f>K397*L397</f>
        <v>0</v>
      </c>
    </row>
    <row r="398" spans="1:13">
      <c r="A398" s="12" t="s">
        <v>176</v>
      </c>
      <c r="B398" s="13"/>
      <c r="C398" s="13"/>
      <c r="D398" s="13"/>
      <c r="E398" s="206" t="s">
        <v>177</v>
      </c>
      <c r="F398" s="207" t="s">
        <v>124</v>
      </c>
      <c r="G398" s="267">
        <v>148</v>
      </c>
      <c r="H398" s="1172"/>
      <c r="I398" s="1173"/>
      <c r="J398" s="282" t="s">
        <v>216</v>
      </c>
      <c r="K398" s="190">
        <v>1</v>
      </c>
      <c r="L398" s="1005"/>
      <c r="M398" s="547">
        <f>K398*L398</f>
        <v>0</v>
      </c>
    </row>
    <row r="399" spans="1:13">
      <c r="A399" s="12" t="s">
        <v>178</v>
      </c>
      <c r="B399" s="13"/>
      <c r="C399" s="13"/>
      <c r="D399" s="13"/>
      <c r="E399" s="206" t="s">
        <v>179</v>
      </c>
      <c r="F399" s="207" t="s">
        <v>124</v>
      </c>
      <c r="G399" s="267">
        <v>148</v>
      </c>
      <c r="H399" s="1174"/>
      <c r="I399" s="1175"/>
      <c r="J399" s="282" t="s">
        <v>216</v>
      </c>
      <c r="K399" s="190">
        <v>1</v>
      </c>
      <c r="L399" s="1005"/>
      <c r="M399" s="547">
        <f>K399*L399</f>
        <v>0</v>
      </c>
    </row>
    <row r="400" spans="1:13">
      <c r="A400" s="13"/>
      <c r="B400" s="13"/>
      <c r="C400" s="13"/>
      <c r="D400" s="13"/>
      <c r="E400" s="283" t="s">
        <v>823</v>
      </c>
      <c r="F400" s="35"/>
      <c r="G400" s="257"/>
      <c r="H400" s="249"/>
      <c r="I400" s="442"/>
      <c r="J400" s="249"/>
      <c r="K400" s="247"/>
      <c r="L400" s="1091"/>
    </row>
    <row r="401" spans="1:13">
      <c r="A401" s="13"/>
      <c r="B401" s="13"/>
      <c r="C401" s="13"/>
      <c r="D401" s="13"/>
      <c r="E401" s="283"/>
      <c r="F401" s="13"/>
      <c r="G401" s="48"/>
      <c r="H401" s="13"/>
      <c r="I401" s="48"/>
      <c r="J401" s="13"/>
      <c r="K401" s="697"/>
      <c r="L401" s="1091"/>
    </row>
    <row r="402" spans="1:13">
      <c r="A402" s="21" t="s">
        <v>213</v>
      </c>
      <c r="B402" s="13"/>
      <c r="C402" s="13"/>
      <c r="D402" s="13"/>
      <c r="E402" s="29"/>
      <c r="F402" s="256"/>
      <c r="G402" s="257"/>
      <c r="H402" s="249"/>
      <c r="I402" s="257"/>
      <c r="J402" s="249"/>
      <c r="K402" s="247"/>
      <c r="L402" s="1091"/>
    </row>
    <row r="403" spans="1:13">
      <c r="A403" s="12" t="s">
        <v>146</v>
      </c>
      <c r="B403" s="13"/>
      <c r="C403" s="13"/>
      <c r="D403" s="13"/>
      <c r="E403" s="206" t="s">
        <v>147</v>
      </c>
      <c r="F403" s="207" t="s">
        <v>148</v>
      </c>
      <c r="G403" s="210">
        <v>5218</v>
      </c>
      <c r="H403" s="209">
        <v>500</v>
      </c>
      <c r="I403" s="210">
        <v>11</v>
      </c>
      <c r="J403" s="209">
        <v>2500</v>
      </c>
      <c r="K403" s="190">
        <v>2</v>
      </c>
      <c r="L403" s="1005"/>
      <c r="M403" s="547">
        <f t="shared" ref="M403:M408" si="13">K403*L403</f>
        <v>0</v>
      </c>
    </row>
    <row r="404" spans="1:13">
      <c r="A404" s="12" t="s">
        <v>75</v>
      </c>
      <c r="B404" s="13"/>
      <c r="C404" s="13"/>
      <c r="D404" s="13"/>
      <c r="E404" s="206" t="s">
        <v>150</v>
      </c>
      <c r="F404" s="207" t="s">
        <v>148</v>
      </c>
      <c r="G404" s="210">
        <v>5218</v>
      </c>
      <c r="H404" s="209">
        <v>500</v>
      </c>
      <c r="I404" s="210">
        <v>11</v>
      </c>
      <c r="J404" s="209">
        <v>2500</v>
      </c>
      <c r="K404" s="190">
        <v>2</v>
      </c>
      <c r="L404" s="1005"/>
      <c r="M404" s="547">
        <f t="shared" si="13"/>
        <v>0</v>
      </c>
    </row>
    <row r="405" spans="1:13">
      <c r="A405" s="12" t="s">
        <v>151</v>
      </c>
      <c r="B405" s="13"/>
      <c r="C405" s="13"/>
      <c r="D405" s="13"/>
      <c r="E405" s="206" t="s">
        <v>152</v>
      </c>
      <c r="F405" s="207" t="s">
        <v>148</v>
      </c>
      <c r="G405" s="210">
        <v>5218</v>
      </c>
      <c r="H405" s="209">
        <v>500</v>
      </c>
      <c r="I405" s="210">
        <v>11</v>
      </c>
      <c r="J405" s="209">
        <v>2500</v>
      </c>
      <c r="K405" s="190">
        <v>2</v>
      </c>
      <c r="L405" s="1005"/>
      <c r="M405" s="547">
        <f t="shared" si="13"/>
        <v>0</v>
      </c>
    </row>
    <row r="406" spans="1:13">
      <c r="A406" s="12" t="s">
        <v>153</v>
      </c>
      <c r="B406" s="13"/>
      <c r="C406" s="13"/>
      <c r="D406" s="13"/>
      <c r="E406" s="206" t="s">
        <v>154</v>
      </c>
      <c r="F406" s="207" t="s">
        <v>148</v>
      </c>
      <c r="G406" s="210">
        <v>5218</v>
      </c>
      <c r="H406" s="209">
        <v>500</v>
      </c>
      <c r="I406" s="210">
        <v>11</v>
      </c>
      <c r="J406" s="209">
        <v>2500</v>
      </c>
      <c r="K406" s="190">
        <v>2</v>
      </c>
      <c r="L406" s="1005"/>
      <c r="M406" s="547">
        <f t="shared" si="13"/>
        <v>0</v>
      </c>
    </row>
    <row r="407" spans="1:13">
      <c r="A407" s="12" t="s">
        <v>155</v>
      </c>
      <c r="B407" s="13"/>
      <c r="C407" s="13"/>
      <c r="D407" s="13"/>
      <c r="E407" s="206" t="s">
        <v>156</v>
      </c>
      <c r="F407" s="207" t="s">
        <v>148</v>
      </c>
      <c r="G407" s="210">
        <v>5218</v>
      </c>
      <c r="H407" s="209">
        <v>500</v>
      </c>
      <c r="I407" s="210">
        <v>11</v>
      </c>
      <c r="J407" s="209">
        <v>2500</v>
      </c>
      <c r="K407" s="190">
        <v>2</v>
      </c>
      <c r="L407" s="1005"/>
      <c r="M407" s="547">
        <f t="shared" si="13"/>
        <v>0</v>
      </c>
    </row>
    <row r="408" spans="1:13" ht="25.5" customHeight="1">
      <c r="A408" s="52" t="s">
        <v>181</v>
      </c>
      <c r="B408" s="53"/>
      <c r="C408" s="53"/>
      <c r="D408" s="53"/>
      <c r="E408" s="286" t="s">
        <v>182</v>
      </c>
      <c r="F408" s="207" t="s">
        <v>148</v>
      </c>
      <c r="G408" s="210">
        <v>5218</v>
      </c>
      <c r="H408" s="1115" t="s">
        <v>647</v>
      </c>
      <c r="I408" s="1233"/>
      <c r="J408" s="282">
        <v>8000</v>
      </c>
      <c r="K408" s="190">
        <v>1</v>
      </c>
      <c r="L408" s="1005"/>
      <c r="M408" s="547">
        <f t="shared" si="13"/>
        <v>0</v>
      </c>
    </row>
    <row r="409" spans="1:13">
      <c r="A409" s="13"/>
      <c r="B409" s="13"/>
      <c r="C409" s="13"/>
      <c r="D409" s="13"/>
      <c r="E409" s="283" t="s">
        <v>807</v>
      </c>
      <c r="F409" s="35"/>
      <c r="G409" s="257"/>
      <c r="H409" s="249"/>
      <c r="I409" s="442"/>
      <c r="J409" s="249"/>
      <c r="K409" s="247"/>
      <c r="L409" s="1091"/>
    </row>
    <row r="410" spans="1:13">
      <c r="A410" s="13"/>
      <c r="B410" s="13"/>
      <c r="C410" s="13"/>
      <c r="D410" s="13"/>
      <c r="E410" s="29"/>
      <c r="F410" s="35"/>
      <c r="G410" s="257"/>
      <c r="H410" s="249"/>
      <c r="I410" s="442"/>
      <c r="J410" s="249"/>
      <c r="K410" s="247"/>
      <c r="L410" s="1091"/>
    </row>
    <row r="411" spans="1:13">
      <c r="A411" s="21" t="s">
        <v>214</v>
      </c>
      <c r="B411" s="13"/>
      <c r="C411" s="13"/>
      <c r="D411" s="13"/>
      <c r="E411" s="29"/>
      <c r="F411" s="256"/>
      <c r="G411" s="257"/>
      <c r="H411" s="249"/>
      <c r="I411" s="257"/>
      <c r="J411" s="249"/>
      <c r="K411" s="247"/>
      <c r="L411" s="1091"/>
    </row>
    <row r="412" spans="1:13">
      <c r="A412" s="12" t="s">
        <v>158</v>
      </c>
      <c r="B412" s="13"/>
      <c r="C412" s="13"/>
      <c r="D412" s="13"/>
      <c r="E412" s="29"/>
      <c r="F412" s="256"/>
      <c r="G412" s="257"/>
      <c r="H412" s="249"/>
      <c r="I412" s="257"/>
      <c r="J412" s="249"/>
      <c r="K412" s="247"/>
      <c r="L412" s="1091"/>
    </row>
    <row r="413" spans="1:13">
      <c r="A413" s="12" t="s">
        <v>159</v>
      </c>
      <c r="B413" s="13"/>
      <c r="C413" s="13"/>
      <c r="D413" s="13"/>
      <c r="E413" s="206" t="s">
        <v>154</v>
      </c>
      <c r="F413" s="207" t="s">
        <v>148</v>
      </c>
      <c r="G413" s="210">
        <v>5218</v>
      </c>
      <c r="H413" s="209">
        <v>500</v>
      </c>
      <c r="I413" s="210">
        <v>11</v>
      </c>
      <c r="J413" s="209">
        <v>2500</v>
      </c>
      <c r="K413" s="190">
        <v>2</v>
      </c>
      <c r="L413" s="1005"/>
      <c r="M413" s="547">
        <f t="shared" ref="M413:M419" si="14">K413*L413</f>
        <v>0</v>
      </c>
    </row>
    <row r="414" spans="1:13">
      <c r="A414" s="12" t="s">
        <v>777</v>
      </c>
      <c r="B414" s="13"/>
      <c r="C414" s="13"/>
      <c r="D414" s="13"/>
      <c r="E414" s="206" t="s">
        <v>156</v>
      </c>
      <c r="F414" s="207" t="s">
        <v>148</v>
      </c>
      <c r="G414" s="210">
        <v>5218</v>
      </c>
      <c r="H414" s="209">
        <v>500</v>
      </c>
      <c r="I414" s="210">
        <v>11</v>
      </c>
      <c r="J414" s="209">
        <v>2500</v>
      </c>
      <c r="K414" s="190">
        <v>2</v>
      </c>
      <c r="L414" s="1005"/>
      <c r="M414" s="547">
        <f t="shared" si="14"/>
        <v>0</v>
      </c>
    </row>
    <row r="415" spans="1:13">
      <c r="A415" s="12" t="s">
        <v>160</v>
      </c>
      <c r="B415" s="13"/>
      <c r="C415" s="13"/>
      <c r="D415" s="13"/>
      <c r="E415" s="206" t="s">
        <v>161</v>
      </c>
      <c r="F415" s="207" t="s">
        <v>148</v>
      </c>
      <c r="G415" s="210">
        <v>5218</v>
      </c>
      <c r="H415" s="209">
        <v>500</v>
      </c>
      <c r="I415" s="210">
        <v>11</v>
      </c>
      <c r="J415" s="209">
        <v>2500</v>
      </c>
      <c r="K415" s="190">
        <v>2</v>
      </c>
      <c r="L415" s="1005"/>
      <c r="M415" s="547">
        <f t="shared" si="14"/>
        <v>0</v>
      </c>
    </row>
    <row r="416" spans="1:13">
      <c r="A416" s="12" t="s">
        <v>162</v>
      </c>
      <c r="B416" s="13"/>
      <c r="C416" s="13"/>
      <c r="D416" s="13"/>
      <c r="E416" s="206" t="s">
        <v>163</v>
      </c>
      <c r="F416" s="207" t="s">
        <v>148</v>
      </c>
      <c r="G416" s="210">
        <v>5218</v>
      </c>
      <c r="H416" s="209">
        <v>500</v>
      </c>
      <c r="I416" s="210">
        <v>11</v>
      </c>
      <c r="J416" s="209">
        <v>2500</v>
      </c>
      <c r="K416" s="190">
        <v>2</v>
      </c>
      <c r="L416" s="1005"/>
      <c r="M416" s="547">
        <f t="shared" si="14"/>
        <v>0</v>
      </c>
    </row>
    <row r="417" spans="1:13">
      <c r="A417" s="12" t="s">
        <v>195</v>
      </c>
      <c r="B417" s="13"/>
      <c r="C417" s="13"/>
      <c r="D417" s="13"/>
      <c r="E417" s="206" t="s">
        <v>196</v>
      </c>
      <c r="F417" s="207" t="s">
        <v>148</v>
      </c>
      <c r="G417" s="210">
        <v>5218</v>
      </c>
      <c r="H417" s="209">
        <v>1000</v>
      </c>
      <c r="I417" s="210">
        <v>6</v>
      </c>
      <c r="J417" s="209">
        <v>2500</v>
      </c>
      <c r="K417" s="190">
        <v>2</v>
      </c>
      <c r="L417" s="1005"/>
      <c r="M417" s="547">
        <f t="shared" si="14"/>
        <v>0</v>
      </c>
    </row>
    <row r="418" spans="1:13" ht="25.5" customHeight="1">
      <c r="A418" s="1164" t="s">
        <v>709</v>
      </c>
      <c r="B418" s="1164"/>
      <c r="C418" s="1164"/>
      <c r="D418" s="1165"/>
      <c r="E418" s="286" t="s">
        <v>184</v>
      </c>
      <c r="F418" s="207" t="s">
        <v>148</v>
      </c>
      <c r="G418" s="210">
        <v>5218</v>
      </c>
      <c r="H418" s="1115" t="s">
        <v>647</v>
      </c>
      <c r="I418" s="1233"/>
      <c r="J418" s="282">
        <v>8000</v>
      </c>
      <c r="K418" s="190">
        <v>1</v>
      </c>
      <c r="L418" s="1005"/>
      <c r="M418" s="547">
        <f t="shared" si="14"/>
        <v>0</v>
      </c>
    </row>
    <row r="419" spans="1:13" ht="26.1" customHeight="1">
      <c r="A419" s="1196" t="s">
        <v>705</v>
      </c>
      <c r="B419" s="1197"/>
      <c r="C419" s="1197"/>
      <c r="D419" s="1198"/>
      <c r="E419" s="286" t="s">
        <v>164</v>
      </c>
      <c r="F419" s="207" t="s">
        <v>920</v>
      </c>
      <c r="G419" s="267">
        <v>55701</v>
      </c>
      <c r="H419" s="282">
        <v>100</v>
      </c>
      <c r="I419" s="395">
        <v>557</v>
      </c>
      <c r="J419" s="282">
        <v>200</v>
      </c>
      <c r="K419" s="190">
        <v>279</v>
      </c>
      <c r="L419" s="1005"/>
      <c r="M419" s="547">
        <f t="shared" si="14"/>
        <v>0</v>
      </c>
    </row>
    <row r="420" spans="1:13">
      <c r="A420" s="51" t="s">
        <v>272</v>
      </c>
      <c r="B420" s="13"/>
      <c r="C420" s="13"/>
      <c r="D420" s="13"/>
      <c r="E420" s="283" t="s">
        <v>807</v>
      </c>
      <c r="F420" s="256"/>
      <c r="G420" s="257"/>
      <c r="H420" s="249"/>
      <c r="I420" s="257"/>
      <c r="J420" s="249"/>
      <c r="K420" s="247"/>
      <c r="L420" s="1091"/>
    </row>
    <row r="421" spans="1:13">
      <c r="A421" s="21"/>
      <c r="B421" s="13"/>
      <c r="C421" s="13"/>
      <c r="D421" s="13"/>
      <c r="E421" s="29"/>
      <c r="F421" s="256"/>
      <c r="G421" s="257"/>
      <c r="H421" s="249"/>
      <c r="I421" s="257"/>
      <c r="J421" s="249"/>
      <c r="K421" s="247"/>
      <c r="L421" s="1091"/>
    </row>
    <row r="422" spans="1:13">
      <c r="A422" s="21" t="s">
        <v>215</v>
      </c>
      <c r="B422" s="13"/>
      <c r="C422" s="13"/>
      <c r="D422" s="13"/>
      <c r="E422" s="29"/>
      <c r="F422" s="256"/>
      <c r="G422" s="257"/>
      <c r="H422" s="249"/>
      <c r="I422" s="257"/>
      <c r="J422" s="249"/>
      <c r="K422" s="247"/>
      <c r="L422" s="1091"/>
    </row>
    <row r="423" spans="1:13">
      <c r="A423" s="12" t="s">
        <v>137</v>
      </c>
      <c r="B423" s="13"/>
      <c r="C423" s="13"/>
      <c r="D423" s="13"/>
      <c r="E423" s="206" t="s">
        <v>138</v>
      </c>
      <c r="F423" s="207" t="s">
        <v>148</v>
      </c>
      <c r="G423" s="210">
        <v>5218</v>
      </c>
      <c r="H423" s="209">
        <v>2500</v>
      </c>
      <c r="I423" s="210">
        <v>2</v>
      </c>
      <c r="J423" s="209">
        <v>2500</v>
      </c>
      <c r="K423" s="190">
        <v>2</v>
      </c>
      <c r="L423" s="1005"/>
      <c r="M423" s="547">
        <f>K423*L423</f>
        <v>0</v>
      </c>
    </row>
    <row r="424" spans="1:13">
      <c r="A424" s="12" t="s">
        <v>139</v>
      </c>
      <c r="B424" s="13"/>
      <c r="C424" s="13"/>
      <c r="D424" s="13"/>
      <c r="E424" s="206" t="s">
        <v>140</v>
      </c>
      <c r="F424" s="207" t="s">
        <v>148</v>
      </c>
      <c r="G424" s="210">
        <v>5218</v>
      </c>
      <c r="H424" s="209">
        <v>2500</v>
      </c>
      <c r="I424" s="210">
        <v>2</v>
      </c>
      <c r="J424" s="209">
        <v>2500</v>
      </c>
      <c r="K424" s="190">
        <v>2</v>
      </c>
      <c r="L424" s="1005"/>
      <c r="M424" s="547">
        <f>K424*L424</f>
        <v>0</v>
      </c>
    </row>
    <row r="425" spans="1:13">
      <c r="A425" s="12" t="s">
        <v>141</v>
      </c>
      <c r="B425" s="13"/>
      <c r="C425" s="13"/>
      <c r="D425" s="13"/>
      <c r="E425" s="206" t="s">
        <v>142</v>
      </c>
      <c r="F425" s="207" t="s">
        <v>148</v>
      </c>
      <c r="G425" s="210">
        <v>5218</v>
      </c>
      <c r="H425" s="210" t="s">
        <v>654</v>
      </c>
      <c r="I425" s="210"/>
      <c r="J425" s="209">
        <v>2500</v>
      </c>
      <c r="K425" s="190">
        <v>2</v>
      </c>
      <c r="L425" s="1005"/>
      <c r="M425" s="547">
        <f>K425*L425</f>
        <v>0</v>
      </c>
    </row>
    <row r="426" spans="1:13">
      <c r="A426" s="12" t="s">
        <v>143</v>
      </c>
      <c r="B426" s="13"/>
      <c r="C426" s="13"/>
      <c r="D426" s="13"/>
      <c r="E426" s="206" t="s">
        <v>144</v>
      </c>
      <c r="F426" s="207" t="s">
        <v>148</v>
      </c>
      <c r="G426" s="210">
        <v>5218</v>
      </c>
      <c r="H426" s="210" t="s">
        <v>654</v>
      </c>
      <c r="I426" s="210"/>
      <c r="J426" s="209">
        <v>2500</v>
      </c>
      <c r="K426" s="190">
        <v>2</v>
      </c>
      <c r="L426" s="1005"/>
      <c r="M426" s="547">
        <f>K426*L426</f>
        <v>0</v>
      </c>
    </row>
    <row r="427" spans="1:13">
      <c r="A427" s="12"/>
      <c r="B427" s="13"/>
      <c r="C427" s="13"/>
      <c r="D427" s="13"/>
      <c r="E427" s="202"/>
      <c r="F427" s="256"/>
      <c r="G427" s="257"/>
      <c r="H427" s="257"/>
      <c r="I427" s="257"/>
      <c r="J427" s="249"/>
      <c r="K427" s="247"/>
      <c r="L427" s="1091"/>
    </row>
    <row r="428" spans="1:13">
      <c r="A428" s="153" t="s">
        <v>811</v>
      </c>
      <c r="B428" s="13"/>
      <c r="C428" s="13"/>
      <c r="D428" s="29"/>
      <c r="E428" s="42"/>
      <c r="F428" s="42"/>
      <c r="G428" s="576"/>
      <c r="H428" s="42"/>
      <c r="J428" s="42"/>
      <c r="L428" s="1091"/>
    </row>
    <row r="429" spans="1:13">
      <c r="A429" s="12" t="s">
        <v>173</v>
      </c>
      <c r="B429" s="13"/>
      <c r="C429" s="13"/>
      <c r="D429" s="13"/>
      <c r="E429" s="302" t="s">
        <v>198</v>
      </c>
      <c r="F429" s="291" t="s">
        <v>124</v>
      </c>
      <c r="G429" s="210">
        <v>148</v>
      </c>
      <c r="H429" s="1117" t="s">
        <v>808</v>
      </c>
      <c r="I429" s="1118"/>
      <c r="J429" s="209" t="s">
        <v>216</v>
      </c>
      <c r="K429" s="190">
        <v>1</v>
      </c>
      <c r="L429" s="1005"/>
      <c r="M429" s="547">
        <f>K429*L429</f>
        <v>0</v>
      </c>
    </row>
    <row r="430" spans="1:13">
      <c r="A430" s="12" t="s">
        <v>176</v>
      </c>
      <c r="B430" s="13"/>
      <c r="C430" s="13"/>
      <c r="D430" s="13"/>
      <c r="E430" s="302" t="s">
        <v>199</v>
      </c>
      <c r="F430" s="291" t="s">
        <v>124</v>
      </c>
      <c r="G430" s="210">
        <v>148</v>
      </c>
      <c r="H430" s="1119"/>
      <c r="I430" s="1120"/>
      <c r="J430" s="209" t="s">
        <v>216</v>
      </c>
      <c r="K430" s="190">
        <v>1</v>
      </c>
      <c r="L430" s="1005"/>
      <c r="M430" s="547">
        <f>K430*L430</f>
        <v>0</v>
      </c>
    </row>
    <row r="431" spans="1:13">
      <c r="A431" s="12" t="s">
        <v>178</v>
      </c>
      <c r="B431" s="13"/>
      <c r="C431" s="13"/>
      <c r="D431" s="13"/>
      <c r="E431" s="302" t="s">
        <v>200</v>
      </c>
      <c r="F431" s="291" t="s">
        <v>124</v>
      </c>
      <c r="G431" s="210">
        <v>148</v>
      </c>
      <c r="H431" s="1121"/>
      <c r="I431" s="1122"/>
      <c r="J431" s="209" t="s">
        <v>216</v>
      </c>
      <c r="K431" s="190">
        <v>1</v>
      </c>
      <c r="L431" s="1005"/>
      <c r="M431" s="547">
        <f>K431*L431</f>
        <v>0</v>
      </c>
    </row>
    <row r="432" spans="1:13">
      <c r="A432" s="21"/>
      <c r="B432" s="13"/>
      <c r="C432" s="13"/>
      <c r="D432" s="13"/>
      <c r="E432" s="283" t="s">
        <v>823</v>
      </c>
      <c r="F432" s="35"/>
      <c r="G432" s="257"/>
      <c r="H432" s="249"/>
      <c r="I432" s="442"/>
      <c r="J432" s="249"/>
      <c r="K432" s="247"/>
      <c r="L432" s="1091"/>
    </row>
    <row r="433" spans="1:13">
      <c r="A433" s="21"/>
      <c r="B433" s="13"/>
      <c r="C433" s="13"/>
      <c r="D433" s="13"/>
      <c r="E433" s="283"/>
      <c r="F433" s="35"/>
      <c r="G433" s="257"/>
      <c r="H433" s="249"/>
      <c r="I433" s="442"/>
      <c r="J433" s="249"/>
      <c r="K433" s="247"/>
      <c r="L433" s="1091"/>
    </row>
    <row r="434" spans="1:13">
      <c r="A434" s="21" t="s">
        <v>217</v>
      </c>
      <c r="B434" s="13"/>
      <c r="C434" s="13"/>
      <c r="D434" s="13"/>
      <c r="E434" s="29"/>
      <c r="F434" s="256"/>
      <c r="G434" s="257"/>
      <c r="H434" s="249"/>
      <c r="I434" s="257"/>
      <c r="J434" s="249"/>
      <c r="K434" s="247"/>
      <c r="L434" s="1091"/>
    </row>
    <row r="435" spans="1:13">
      <c r="A435" s="21" t="s">
        <v>218</v>
      </c>
      <c r="B435" s="13"/>
      <c r="C435" s="13"/>
      <c r="D435" s="13"/>
      <c r="E435" s="29"/>
      <c r="F435" s="256"/>
      <c r="G435" s="257"/>
      <c r="H435" s="249"/>
      <c r="I435" s="257"/>
      <c r="J435" s="249"/>
      <c r="K435" s="247"/>
      <c r="L435" s="1091"/>
    </row>
    <row r="436" spans="1:13" ht="15" customHeight="1">
      <c r="A436" s="12" t="s">
        <v>75</v>
      </c>
      <c r="B436" s="13"/>
      <c r="C436" s="13"/>
      <c r="D436" s="13"/>
      <c r="E436" s="206" t="s">
        <v>31</v>
      </c>
      <c r="F436" s="207" t="s">
        <v>124</v>
      </c>
      <c r="G436" s="267"/>
      <c r="H436" s="1135" t="s">
        <v>647</v>
      </c>
      <c r="I436" s="1136"/>
      <c r="J436" s="282" t="s">
        <v>308</v>
      </c>
      <c r="K436" s="190" t="s">
        <v>149</v>
      </c>
      <c r="L436" s="1089" t="s">
        <v>918</v>
      </c>
      <c r="M436" s="547" t="s">
        <v>922</v>
      </c>
    </row>
    <row r="437" spans="1:13">
      <c r="A437" s="12" t="s">
        <v>125</v>
      </c>
      <c r="B437" s="13"/>
      <c r="C437" s="13"/>
      <c r="D437" s="13"/>
      <c r="E437" s="206" t="s">
        <v>31</v>
      </c>
      <c r="F437" s="207" t="s">
        <v>124</v>
      </c>
      <c r="G437" s="267"/>
      <c r="H437" s="1137"/>
      <c r="I437" s="1138"/>
      <c r="J437" s="282" t="s">
        <v>308</v>
      </c>
      <c r="K437" s="190" t="s">
        <v>149</v>
      </c>
      <c r="L437" s="1089" t="s">
        <v>918</v>
      </c>
      <c r="M437" s="547" t="s">
        <v>922</v>
      </c>
    </row>
    <row r="438" spans="1:13">
      <c r="A438" s="12" t="s">
        <v>102</v>
      </c>
      <c r="B438" s="33"/>
      <c r="C438" s="13"/>
      <c r="D438" s="13"/>
      <c r="E438" s="206" t="s">
        <v>126</v>
      </c>
      <c r="F438" s="207" t="s">
        <v>124</v>
      </c>
      <c r="G438" s="267"/>
      <c r="H438" s="1137"/>
      <c r="I438" s="1138"/>
      <c r="J438" s="282" t="s">
        <v>308</v>
      </c>
      <c r="K438" s="190" t="s">
        <v>149</v>
      </c>
      <c r="L438" s="1089" t="s">
        <v>918</v>
      </c>
      <c r="M438" s="547" t="s">
        <v>922</v>
      </c>
    </row>
    <row r="439" spans="1:13">
      <c r="A439" s="12" t="s">
        <v>127</v>
      </c>
      <c r="B439" s="49"/>
      <c r="C439" s="50"/>
      <c r="D439" s="50"/>
      <c r="E439" s="206" t="s">
        <v>128</v>
      </c>
      <c r="F439" s="207" t="s">
        <v>124</v>
      </c>
      <c r="G439" s="267"/>
      <c r="H439" s="1137"/>
      <c r="I439" s="1138"/>
      <c r="J439" s="282" t="s">
        <v>308</v>
      </c>
      <c r="K439" s="190" t="s">
        <v>149</v>
      </c>
      <c r="L439" s="1089" t="s">
        <v>918</v>
      </c>
      <c r="M439" s="547" t="s">
        <v>922</v>
      </c>
    </row>
    <row r="440" spans="1:13">
      <c r="A440" s="12" t="s">
        <v>129</v>
      </c>
      <c r="B440" s="33"/>
      <c r="C440" s="13"/>
      <c r="D440" s="13"/>
      <c r="E440" s="206" t="s">
        <v>130</v>
      </c>
      <c r="F440" s="207" t="s">
        <v>124</v>
      </c>
      <c r="G440" s="267"/>
      <c r="H440" s="1137"/>
      <c r="I440" s="1138"/>
      <c r="J440" s="282" t="s">
        <v>308</v>
      </c>
      <c r="K440" s="190" t="s">
        <v>149</v>
      </c>
      <c r="L440" s="1089" t="s">
        <v>918</v>
      </c>
      <c r="M440" s="547" t="s">
        <v>922</v>
      </c>
    </row>
    <row r="441" spans="1:13">
      <c r="A441" s="12" t="s">
        <v>131</v>
      </c>
      <c r="B441" s="33"/>
      <c r="C441" s="13"/>
      <c r="D441" s="13"/>
      <c r="E441" s="206" t="s">
        <v>107</v>
      </c>
      <c r="F441" s="207" t="s">
        <v>124</v>
      </c>
      <c r="G441" s="267"/>
      <c r="H441" s="1137"/>
      <c r="I441" s="1138"/>
      <c r="J441" s="282" t="s">
        <v>308</v>
      </c>
      <c r="K441" s="190" t="s">
        <v>149</v>
      </c>
      <c r="L441" s="1089" t="s">
        <v>918</v>
      </c>
      <c r="M441" s="547" t="s">
        <v>922</v>
      </c>
    </row>
    <row r="442" spans="1:13">
      <c r="A442" s="12" t="s">
        <v>132</v>
      </c>
      <c r="B442" s="33"/>
      <c r="C442" s="13"/>
      <c r="D442" s="13"/>
      <c r="E442" s="206" t="s">
        <v>133</v>
      </c>
      <c r="F442" s="207" t="s">
        <v>124</v>
      </c>
      <c r="G442" s="267"/>
      <c r="H442" s="1137"/>
      <c r="I442" s="1138"/>
      <c r="J442" s="282" t="s">
        <v>308</v>
      </c>
      <c r="K442" s="190" t="s">
        <v>149</v>
      </c>
      <c r="L442" s="1089" t="s">
        <v>918</v>
      </c>
      <c r="M442" s="547" t="s">
        <v>922</v>
      </c>
    </row>
    <row r="443" spans="1:13">
      <c r="A443" s="12" t="s">
        <v>204</v>
      </c>
      <c r="B443" s="33"/>
      <c r="C443" s="13"/>
      <c r="D443" s="13"/>
      <c r="E443" s="206" t="s">
        <v>109</v>
      </c>
      <c r="F443" s="207" t="s">
        <v>124</v>
      </c>
      <c r="G443" s="267"/>
      <c r="H443" s="1137"/>
      <c r="I443" s="1138"/>
      <c r="J443" s="282" t="s">
        <v>308</v>
      </c>
      <c r="K443" s="190" t="s">
        <v>149</v>
      </c>
      <c r="L443" s="1089" t="s">
        <v>918</v>
      </c>
      <c r="M443" s="547" t="s">
        <v>922</v>
      </c>
    </row>
    <row r="444" spans="1:13">
      <c r="A444" s="12" t="s">
        <v>134</v>
      </c>
      <c r="B444" s="13"/>
      <c r="C444" s="13"/>
      <c r="D444" s="13"/>
      <c r="E444" s="206" t="s">
        <v>135</v>
      </c>
      <c r="F444" s="207" t="s">
        <v>124</v>
      </c>
      <c r="G444" s="267"/>
      <c r="H444" s="1137"/>
      <c r="I444" s="1138"/>
      <c r="J444" s="282" t="s">
        <v>308</v>
      </c>
      <c r="K444" s="190" t="s">
        <v>149</v>
      </c>
      <c r="L444" s="1089" t="s">
        <v>918</v>
      </c>
      <c r="M444" s="547" t="s">
        <v>922</v>
      </c>
    </row>
    <row r="445" spans="1:13">
      <c r="A445" s="12" t="s">
        <v>168</v>
      </c>
      <c r="B445" s="13"/>
      <c r="C445" s="13"/>
      <c r="D445" s="13"/>
      <c r="E445" s="206" t="s">
        <v>169</v>
      </c>
      <c r="F445" s="207" t="s">
        <v>124</v>
      </c>
      <c r="G445" s="267"/>
      <c r="H445" s="1137"/>
      <c r="I445" s="1138"/>
      <c r="J445" s="282" t="s">
        <v>308</v>
      </c>
      <c r="K445" s="190" t="s">
        <v>149</v>
      </c>
      <c r="L445" s="1089" t="s">
        <v>918</v>
      </c>
      <c r="M445" s="547" t="s">
        <v>922</v>
      </c>
    </row>
    <row r="446" spans="1:13">
      <c r="A446" s="12" t="s">
        <v>170</v>
      </c>
      <c r="B446" s="13"/>
      <c r="C446" s="13"/>
      <c r="D446" s="13"/>
      <c r="E446" s="206" t="s">
        <v>171</v>
      </c>
      <c r="F446" s="207" t="s">
        <v>124</v>
      </c>
      <c r="G446" s="267"/>
      <c r="H446" s="1139"/>
      <c r="I446" s="1140"/>
      <c r="J446" s="282" t="s">
        <v>308</v>
      </c>
      <c r="K446" s="190" t="s">
        <v>149</v>
      </c>
      <c r="L446" s="1089" t="s">
        <v>918</v>
      </c>
      <c r="M446" s="547" t="s">
        <v>922</v>
      </c>
    </row>
    <row r="447" spans="1:13">
      <c r="A447" s="12"/>
      <c r="B447" s="13"/>
      <c r="C447" s="13"/>
      <c r="D447" s="13"/>
      <c r="E447" s="283" t="s">
        <v>807</v>
      </c>
      <c r="F447" s="256"/>
      <c r="G447" s="257"/>
      <c r="H447" s="249"/>
      <c r="I447" s="257"/>
      <c r="J447" s="249"/>
      <c r="K447" s="247"/>
      <c r="L447" s="1091"/>
    </row>
    <row r="448" spans="1:13">
      <c r="A448" s="21"/>
      <c r="B448" s="13"/>
      <c r="C448" s="13"/>
      <c r="D448" s="13"/>
      <c r="E448" s="283" t="s">
        <v>805</v>
      </c>
      <c r="F448" s="256"/>
      <c r="G448" s="257"/>
      <c r="H448" s="249"/>
      <c r="I448" s="257"/>
      <c r="J448" s="249"/>
      <c r="K448" s="247"/>
      <c r="L448" s="1091"/>
    </row>
    <row r="449" spans="1:13">
      <c r="A449" s="21"/>
      <c r="B449" s="13"/>
      <c r="C449" s="13"/>
      <c r="D449" s="13"/>
      <c r="E449" s="283"/>
      <c r="F449" s="256"/>
      <c r="G449" s="257"/>
      <c r="H449" s="249"/>
      <c r="I449" s="257"/>
      <c r="J449" s="249"/>
      <c r="K449" s="247"/>
      <c r="L449" s="1091"/>
    </row>
    <row r="450" spans="1:13">
      <c r="A450" s="21" t="s">
        <v>219</v>
      </c>
      <c r="B450" s="13"/>
      <c r="C450" s="13"/>
      <c r="D450" s="13"/>
      <c r="E450" s="29"/>
      <c r="F450" s="256"/>
      <c r="G450" s="257"/>
      <c r="H450" s="249"/>
      <c r="I450" s="257"/>
      <c r="J450" s="249"/>
      <c r="K450" s="247"/>
      <c r="L450" s="1091"/>
    </row>
    <row r="451" spans="1:13">
      <c r="A451" s="12" t="s">
        <v>137</v>
      </c>
      <c r="B451" s="13"/>
      <c r="C451" s="13"/>
      <c r="D451" s="13"/>
      <c r="E451" s="206" t="s">
        <v>138</v>
      </c>
      <c r="F451" s="207" t="s">
        <v>124</v>
      </c>
      <c r="G451" s="267"/>
      <c r="H451" s="1142" t="s">
        <v>647</v>
      </c>
      <c r="I451" s="1136"/>
      <c r="J451" s="207">
        <v>2500</v>
      </c>
      <c r="K451" s="190" t="s">
        <v>149</v>
      </c>
      <c r="L451" s="1089" t="s">
        <v>918</v>
      </c>
      <c r="M451" s="547" t="s">
        <v>922</v>
      </c>
    </row>
    <row r="452" spans="1:13">
      <c r="A452" s="12" t="s">
        <v>139</v>
      </c>
      <c r="B452" s="13"/>
      <c r="C452" s="13"/>
      <c r="D452" s="13"/>
      <c r="E452" s="206" t="s">
        <v>140</v>
      </c>
      <c r="F452" s="207" t="s">
        <v>124</v>
      </c>
      <c r="G452" s="267"/>
      <c r="H452" s="1143"/>
      <c r="I452" s="1138"/>
      <c r="J452" s="207">
        <v>2500</v>
      </c>
      <c r="K452" s="190" t="s">
        <v>149</v>
      </c>
      <c r="L452" s="1089" t="s">
        <v>918</v>
      </c>
      <c r="M452" s="547" t="s">
        <v>922</v>
      </c>
    </row>
    <row r="453" spans="1:13">
      <c r="A453" s="12" t="s">
        <v>141</v>
      </c>
      <c r="B453" s="13"/>
      <c r="C453" s="13"/>
      <c r="D453" s="13"/>
      <c r="E453" s="206" t="s">
        <v>142</v>
      </c>
      <c r="F453" s="207" t="s">
        <v>124</v>
      </c>
      <c r="G453" s="267"/>
      <c r="H453" s="1143"/>
      <c r="I453" s="1138"/>
      <c r="J453" s="207">
        <v>2500</v>
      </c>
      <c r="K453" s="190" t="s">
        <v>149</v>
      </c>
      <c r="L453" s="1089" t="s">
        <v>918</v>
      </c>
      <c r="M453" s="547" t="s">
        <v>922</v>
      </c>
    </row>
    <row r="454" spans="1:13">
      <c r="A454" s="12" t="s">
        <v>143</v>
      </c>
      <c r="B454" s="13"/>
      <c r="C454" s="13"/>
      <c r="D454" s="13"/>
      <c r="E454" s="206" t="s">
        <v>144</v>
      </c>
      <c r="F454" s="207" t="s">
        <v>124</v>
      </c>
      <c r="G454" s="267"/>
      <c r="H454" s="1144"/>
      <c r="I454" s="1140"/>
      <c r="J454" s="207">
        <v>2500</v>
      </c>
      <c r="K454" s="190" t="s">
        <v>149</v>
      </c>
      <c r="L454" s="1089" t="s">
        <v>918</v>
      </c>
      <c r="M454" s="547" t="s">
        <v>922</v>
      </c>
    </row>
    <row r="455" spans="1:13">
      <c r="A455" s="13"/>
      <c r="B455" s="13"/>
      <c r="C455" s="13"/>
      <c r="D455" s="13"/>
      <c r="E455" s="283" t="s">
        <v>807</v>
      </c>
      <c r="F455" s="283"/>
      <c r="G455" s="257"/>
      <c r="H455" s="249"/>
      <c r="I455" s="257"/>
      <c r="J455" s="249"/>
      <c r="K455" s="247"/>
      <c r="L455" s="1091"/>
    </row>
    <row r="456" spans="1:13">
      <c r="A456" s="13"/>
      <c r="B456" s="13"/>
      <c r="C456" s="13"/>
      <c r="D456" s="13"/>
      <c r="E456" s="283"/>
      <c r="F456" s="283"/>
      <c r="G456" s="257"/>
      <c r="H456" s="249"/>
      <c r="I456" s="257"/>
      <c r="J456" s="249"/>
      <c r="K456" s="247"/>
      <c r="L456" s="1091"/>
    </row>
    <row r="457" spans="1:13">
      <c r="A457" s="153" t="s">
        <v>811</v>
      </c>
      <c r="B457" s="13"/>
      <c r="C457" s="13"/>
      <c r="D457" s="29"/>
      <c r="E457" s="42"/>
      <c r="F457" s="182"/>
      <c r="G457" s="257"/>
      <c r="H457" s="249"/>
      <c r="I457" s="442"/>
      <c r="J457" s="249"/>
      <c r="K457" s="247"/>
      <c r="L457" s="1091"/>
    </row>
    <row r="458" spans="1:13">
      <c r="A458" s="12" t="s">
        <v>173</v>
      </c>
      <c r="B458" s="13"/>
      <c r="C458" s="13"/>
      <c r="D458" s="13"/>
      <c r="E458" s="206" t="s">
        <v>198</v>
      </c>
      <c r="F458" s="207" t="s">
        <v>124</v>
      </c>
      <c r="G458" s="267"/>
      <c r="H458" s="1141" t="s">
        <v>808</v>
      </c>
      <c r="I458" s="1141"/>
      <c r="J458" s="282" t="s">
        <v>216</v>
      </c>
      <c r="K458" s="190" t="s">
        <v>149</v>
      </c>
      <c r="L458" s="1089" t="s">
        <v>918</v>
      </c>
      <c r="M458" s="547" t="s">
        <v>922</v>
      </c>
    </row>
    <row r="459" spans="1:13">
      <c r="A459" s="12" t="s">
        <v>176</v>
      </c>
      <c r="B459" s="13"/>
      <c r="C459" s="13"/>
      <c r="D459" s="13"/>
      <c r="E459" s="206" t="s">
        <v>177</v>
      </c>
      <c r="F459" s="207" t="s">
        <v>124</v>
      </c>
      <c r="G459" s="267"/>
      <c r="H459" s="1141"/>
      <c r="I459" s="1141"/>
      <c r="J459" s="282" t="s">
        <v>216</v>
      </c>
      <c r="K459" s="190" t="s">
        <v>149</v>
      </c>
      <c r="L459" s="1089" t="s">
        <v>918</v>
      </c>
      <c r="M459" s="547" t="s">
        <v>922</v>
      </c>
    </row>
    <row r="460" spans="1:13">
      <c r="A460" s="12" t="s">
        <v>178</v>
      </c>
      <c r="B460" s="13"/>
      <c r="C460" s="13"/>
      <c r="D460" s="13"/>
      <c r="E460" s="206" t="s">
        <v>179</v>
      </c>
      <c r="F460" s="207" t="s">
        <v>124</v>
      </c>
      <c r="G460" s="267"/>
      <c r="H460" s="1141"/>
      <c r="I460" s="1141"/>
      <c r="J460" s="282" t="s">
        <v>216</v>
      </c>
      <c r="K460" s="190" t="s">
        <v>149</v>
      </c>
      <c r="L460" s="1089" t="s">
        <v>918</v>
      </c>
      <c r="M460" s="547" t="s">
        <v>922</v>
      </c>
    </row>
    <row r="461" spans="1:13">
      <c r="A461" s="13"/>
      <c r="B461" s="13"/>
      <c r="C461" s="13"/>
      <c r="D461" s="13"/>
      <c r="E461" s="283" t="s">
        <v>823</v>
      </c>
      <c r="F461" s="35"/>
      <c r="G461" s="257"/>
      <c r="H461" s="249"/>
      <c r="I461" s="442"/>
      <c r="J461" s="249"/>
      <c r="K461" s="247"/>
      <c r="L461" s="1091"/>
    </row>
    <row r="462" spans="1:13">
      <c r="A462" s="13"/>
      <c r="B462" s="13"/>
      <c r="C462" s="13"/>
      <c r="D462" s="13"/>
      <c r="E462" s="29"/>
      <c r="F462" s="35"/>
      <c r="G462" s="257"/>
      <c r="H462" s="249"/>
      <c r="I462" s="442"/>
      <c r="J462" s="249"/>
      <c r="K462" s="247"/>
      <c r="L462" s="1091"/>
    </row>
    <row r="463" spans="1:13">
      <c r="A463" s="21" t="s">
        <v>220</v>
      </c>
      <c r="B463" s="13"/>
      <c r="C463" s="13"/>
      <c r="D463" s="13"/>
      <c r="E463" s="29"/>
      <c r="F463" s="256"/>
      <c r="G463" s="257"/>
      <c r="H463" s="249"/>
      <c r="I463" s="257"/>
      <c r="J463" s="249"/>
      <c r="K463" s="247"/>
      <c r="L463" s="1091"/>
    </row>
    <row r="464" spans="1:13">
      <c r="A464" s="12" t="s">
        <v>146</v>
      </c>
      <c r="B464" s="13"/>
      <c r="C464" s="13"/>
      <c r="D464" s="13"/>
      <c r="E464" s="206" t="s">
        <v>147</v>
      </c>
      <c r="F464" s="286" t="s">
        <v>148</v>
      </c>
      <c r="G464" s="210"/>
      <c r="H464" s="209">
        <v>500</v>
      </c>
      <c r="I464" s="210"/>
      <c r="J464" s="209">
        <v>2500</v>
      </c>
      <c r="K464" s="190" t="s">
        <v>149</v>
      </c>
      <c r="L464" s="1089" t="s">
        <v>918</v>
      </c>
      <c r="M464" s="547" t="s">
        <v>922</v>
      </c>
    </row>
    <row r="465" spans="1:13">
      <c r="A465" s="12" t="s">
        <v>75</v>
      </c>
      <c r="B465" s="13"/>
      <c r="C465" s="13"/>
      <c r="D465" s="13"/>
      <c r="E465" s="206" t="s">
        <v>150</v>
      </c>
      <c r="F465" s="286" t="s">
        <v>148</v>
      </c>
      <c r="G465" s="210"/>
      <c r="H465" s="209">
        <v>500</v>
      </c>
      <c r="I465" s="210"/>
      <c r="J465" s="209">
        <v>2500</v>
      </c>
      <c r="K465" s="190" t="s">
        <v>149</v>
      </c>
      <c r="L465" s="1089" t="s">
        <v>918</v>
      </c>
      <c r="M465" s="547" t="s">
        <v>922</v>
      </c>
    </row>
    <row r="466" spans="1:13">
      <c r="A466" s="12" t="s">
        <v>151</v>
      </c>
      <c r="B466" s="13"/>
      <c r="C466" s="13"/>
      <c r="D466" s="13"/>
      <c r="E466" s="206" t="s">
        <v>152</v>
      </c>
      <c r="F466" s="286" t="s">
        <v>148</v>
      </c>
      <c r="G466" s="210"/>
      <c r="H466" s="209">
        <v>500</v>
      </c>
      <c r="I466" s="210"/>
      <c r="J466" s="209">
        <v>2500</v>
      </c>
      <c r="K466" s="190" t="s">
        <v>149</v>
      </c>
      <c r="L466" s="1089" t="s">
        <v>918</v>
      </c>
      <c r="M466" s="547" t="s">
        <v>922</v>
      </c>
    </row>
    <row r="467" spans="1:13">
      <c r="A467" s="12" t="s">
        <v>153</v>
      </c>
      <c r="B467" s="13"/>
      <c r="C467" s="13"/>
      <c r="D467" s="13"/>
      <c r="E467" s="206" t="s">
        <v>154</v>
      </c>
      <c r="F467" s="286" t="s">
        <v>148</v>
      </c>
      <c r="G467" s="210"/>
      <c r="H467" s="209">
        <v>500</v>
      </c>
      <c r="I467" s="210"/>
      <c r="J467" s="209">
        <v>2500</v>
      </c>
      <c r="K467" s="190" t="s">
        <v>149</v>
      </c>
      <c r="L467" s="1089" t="s">
        <v>918</v>
      </c>
      <c r="M467" s="547" t="s">
        <v>922</v>
      </c>
    </row>
    <row r="468" spans="1:13">
      <c r="A468" s="12" t="s">
        <v>155</v>
      </c>
      <c r="B468" s="13"/>
      <c r="C468" s="13"/>
      <c r="D468" s="13"/>
      <c r="E468" s="206" t="s">
        <v>156</v>
      </c>
      <c r="F468" s="286" t="s">
        <v>148</v>
      </c>
      <c r="G468" s="210"/>
      <c r="H468" s="209">
        <v>500</v>
      </c>
      <c r="I468" s="210"/>
      <c r="J468" s="209">
        <v>2500</v>
      </c>
      <c r="K468" s="190" t="s">
        <v>149</v>
      </c>
      <c r="L468" s="1089" t="s">
        <v>918</v>
      </c>
      <c r="M468" s="547" t="s">
        <v>922</v>
      </c>
    </row>
    <row r="469" spans="1:13">
      <c r="A469" s="12"/>
      <c r="B469" s="13"/>
      <c r="C469" s="13"/>
      <c r="D469" s="13"/>
      <c r="L469" s="1091"/>
    </row>
    <row r="470" spans="1:13">
      <c r="A470" s="153" t="s">
        <v>812</v>
      </c>
      <c r="B470" s="13"/>
      <c r="C470" s="13"/>
      <c r="D470" s="13"/>
      <c r="L470" s="1091"/>
    </row>
    <row r="471" spans="1:13">
      <c r="A471" s="12" t="s">
        <v>181</v>
      </c>
      <c r="B471" s="13"/>
      <c r="C471" s="13"/>
      <c r="D471" s="13"/>
      <c r="E471" s="206" t="s">
        <v>182</v>
      </c>
      <c r="F471" s="286" t="s">
        <v>148</v>
      </c>
      <c r="G471" s="577"/>
      <c r="H471" s="1123" t="s">
        <v>813</v>
      </c>
      <c r="I471" s="1124"/>
      <c r="J471" s="209" t="s">
        <v>824</v>
      </c>
      <c r="K471" s="190" t="s">
        <v>149</v>
      </c>
      <c r="L471" s="1089" t="s">
        <v>918</v>
      </c>
      <c r="M471" s="547" t="s">
        <v>922</v>
      </c>
    </row>
    <row r="472" spans="1:13">
      <c r="A472" s="12" t="s">
        <v>232</v>
      </c>
      <c r="B472" s="13"/>
      <c r="C472" s="13"/>
      <c r="D472" s="13"/>
      <c r="E472" s="206" t="s">
        <v>222</v>
      </c>
      <c r="F472" s="286" t="s">
        <v>148</v>
      </c>
      <c r="G472" s="577"/>
      <c r="H472" s="1125"/>
      <c r="I472" s="1126"/>
      <c r="J472" s="209" t="s">
        <v>824</v>
      </c>
      <c r="K472" s="190" t="s">
        <v>149</v>
      </c>
      <c r="L472" s="1089" t="s">
        <v>918</v>
      </c>
      <c r="M472" s="547" t="s">
        <v>922</v>
      </c>
    </row>
    <row r="473" spans="1:13">
      <c r="A473" s="12" t="s">
        <v>814</v>
      </c>
      <c r="B473" s="13"/>
      <c r="C473" s="13"/>
      <c r="D473" s="13"/>
      <c r="E473" s="206" t="s">
        <v>223</v>
      </c>
      <c r="F473" s="286" t="s">
        <v>148</v>
      </c>
      <c r="G473" s="577"/>
      <c r="H473" s="1125"/>
      <c r="I473" s="1126"/>
      <c r="J473" s="209" t="s">
        <v>824</v>
      </c>
      <c r="K473" s="190" t="s">
        <v>149</v>
      </c>
      <c r="L473" s="1089" t="s">
        <v>918</v>
      </c>
      <c r="M473" s="547" t="s">
        <v>922</v>
      </c>
    </row>
    <row r="474" spans="1:13">
      <c r="A474" s="12" t="s">
        <v>192</v>
      </c>
      <c r="B474" s="13"/>
      <c r="C474" s="13"/>
      <c r="D474" s="38"/>
      <c r="E474" s="291" t="s">
        <v>193</v>
      </c>
      <c r="F474" s="286" t="s">
        <v>148</v>
      </c>
      <c r="G474" s="577"/>
      <c r="H474" s="1125"/>
      <c r="I474" s="1126"/>
      <c r="J474" s="209" t="s">
        <v>824</v>
      </c>
      <c r="K474" s="190" t="s">
        <v>149</v>
      </c>
      <c r="L474" s="1089" t="s">
        <v>918</v>
      </c>
      <c r="M474" s="547" t="s">
        <v>922</v>
      </c>
    </row>
    <row r="475" spans="1:13">
      <c r="A475" s="12" t="s">
        <v>560</v>
      </c>
      <c r="B475" s="13"/>
      <c r="C475" s="13"/>
      <c r="D475" s="38"/>
      <c r="E475" s="291" t="s">
        <v>191</v>
      </c>
      <c r="F475" s="286" t="s">
        <v>148</v>
      </c>
      <c r="G475" s="577"/>
      <c r="H475" s="1125"/>
      <c r="I475" s="1126"/>
      <c r="J475" s="209" t="s">
        <v>824</v>
      </c>
      <c r="K475" s="190" t="s">
        <v>149</v>
      </c>
      <c r="L475" s="1089" t="s">
        <v>918</v>
      </c>
      <c r="M475" s="547" t="s">
        <v>922</v>
      </c>
    </row>
    <row r="476" spans="1:13">
      <c r="A476" s="12" t="s">
        <v>815</v>
      </c>
      <c r="B476" s="13"/>
      <c r="C476" s="13"/>
      <c r="D476" s="38"/>
      <c r="E476" s="291" t="s">
        <v>191</v>
      </c>
      <c r="F476" s="286" t="s">
        <v>148</v>
      </c>
      <c r="G476" s="577"/>
      <c r="H476" s="1127"/>
      <c r="I476" s="1128"/>
      <c r="J476" s="209" t="s">
        <v>824</v>
      </c>
      <c r="K476" s="190" t="s">
        <v>149</v>
      </c>
      <c r="L476" s="1089" t="s">
        <v>918</v>
      </c>
      <c r="M476" s="547" t="s">
        <v>922</v>
      </c>
    </row>
    <row r="477" spans="1:13">
      <c r="A477" s="12"/>
      <c r="B477" s="13"/>
      <c r="C477" s="13"/>
      <c r="D477" s="38"/>
      <c r="E477" s="283" t="s">
        <v>823</v>
      </c>
      <c r="F477" s="283"/>
      <c r="G477" s="298"/>
      <c r="H477" s="298"/>
      <c r="I477" s="298"/>
      <c r="J477" s="249"/>
      <c r="K477" s="247"/>
      <c r="L477" s="1091"/>
    </row>
    <row r="478" spans="1:13">
      <c r="A478" s="42"/>
      <c r="B478" s="13"/>
      <c r="C478" s="13"/>
      <c r="D478" s="13"/>
      <c r="E478" s="283"/>
      <c r="F478" s="283"/>
      <c r="G478" s="257"/>
      <c r="H478" s="249"/>
      <c r="I478" s="442"/>
      <c r="J478" s="249"/>
      <c r="K478" s="247"/>
      <c r="L478" s="1091"/>
    </row>
    <row r="479" spans="1:13">
      <c r="A479" s="21" t="s">
        <v>224</v>
      </c>
      <c r="B479" s="13"/>
      <c r="C479" s="13"/>
      <c r="D479" s="13"/>
      <c r="E479" s="29"/>
      <c r="F479" s="256"/>
      <c r="G479" s="257"/>
      <c r="H479" s="249"/>
      <c r="I479" s="257"/>
      <c r="J479" s="249"/>
      <c r="K479" s="247"/>
      <c r="L479" s="1091"/>
    </row>
    <row r="480" spans="1:13">
      <c r="A480" s="12" t="s">
        <v>158</v>
      </c>
      <c r="B480" s="13"/>
      <c r="C480" s="13"/>
      <c r="D480" s="13"/>
      <c r="E480" s="29"/>
      <c r="F480" s="256"/>
      <c r="G480" s="257"/>
      <c r="H480" s="249"/>
      <c r="I480" s="257"/>
      <c r="J480" s="249"/>
      <c r="K480" s="247"/>
      <c r="L480" s="1091"/>
    </row>
    <row r="481" spans="1:13">
      <c r="A481" s="12" t="s">
        <v>159</v>
      </c>
      <c r="B481" s="13"/>
      <c r="C481" s="13"/>
      <c r="D481" s="13"/>
      <c r="E481" s="206" t="s">
        <v>154</v>
      </c>
      <c r="F481" s="207" t="s">
        <v>148</v>
      </c>
      <c r="G481" s="210"/>
      <c r="H481" s="209">
        <v>500</v>
      </c>
      <c r="I481" s="210"/>
      <c r="J481" s="209">
        <v>2500</v>
      </c>
      <c r="K481" s="190" t="s">
        <v>149</v>
      </c>
      <c r="L481" s="1089" t="s">
        <v>918</v>
      </c>
      <c r="M481" s="547" t="s">
        <v>922</v>
      </c>
    </row>
    <row r="482" spans="1:13">
      <c r="A482" s="12" t="s">
        <v>777</v>
      </c>
      <c r="B482" s="13"/>
      <c r="C482" s="13"/>
      <c r="D482" s="13"/>
      <c r="E482" s="206" t="s">
        <v>156</v>
      </c>
      <c r="F482" s="207" t="s">
        <v>148</v>
      </c>
      <c r="G482" s="210"/>
      <c r="H482" s="209">
        <v>500</v>
      </c>
      <c r="I482" s="210"/>
      <c r="J482" s="209">
        <v>2500</v>
      </c>
      <c r="K482" s="190" t="s">
        <v>149</v>
      </c>
      <c r="L482" s="1089" t="s">
        <v>918</v>
      </c>
      <c r="M482" s="547" t="s">
        <v>922</v>
      </c>
    </row>
    <row r="483" spans="1:13">
      <c r="A483" s="12" t="s">
        <v>160</v>
      </c>
      <c r="B483" s="13"/>
      <c r="C483" s="13"/>
      <c r="D483" s="13"/>
      <c r="E483" s="206" t="s">
        <v>161</v>
      </c>
      <c r="F483" s="207" t="s">
        <v>148</v>
      </c>
      <c r="G483" s="210"/>
      <c r="H483" s="209">
        <v>500</v>
      </c>
      <c r="I483" s="210"/>
      <c r="J483" s="209">
        <v>2500</v>
      </c>
      <c r="K483" s="190" t="s">
        <v>149</v>
      </c>
      <c r="L483" s="1089" t="s">
        <v>918</v>
      </c>
      <c r="M483" s="547" t="s">
        <v>922</v>
      </c>
    </row>
    <row r="484" spans="1:13">
      <c r="A484" s="12" t="s">
        <v>162</v>
      </c>
      <c r="B484" s="13"/>
      <c r="C484" s="13"/>
      <c r="D484" s="13"/>
      <c r="E484" s="206" t="s">
        <v>163</v>
      </c>
      <c r="F484" s="207" t="s">
        <v>148</v>
      </c>
      <c r="G484" s="210"/>
      <c r="H484" s="209">
        <v>500</v>
      </c>
      <c r="I484" s="210"/>
      <c r="J484" s="209">
        <v>2500</v>
      </c>
      <c r="K484" s="190" t="s">
        <v>149</v>
      </c>
      <c r="L484" s="1089" t="s">
        <v>918</v>
      </c>
      <c r="M484" s="547" t="s">
        <v>922</v>
      </c>
    </row>
    <row r="485" spans="1:13">
      <c r="A485" s="12" t="s">
        <v>195</v>
      </c>
      <c r="B485" s="13"/>
      <c r="C485" s="13"/>
      <c r="D485" s="13"/>
      <c r="E485" s="206" t="s">
        <v>196</v>
      </c>
      <c r="F485" s="207" t="s">
        <v>148</v>
      </c>
      <c r="G485" s="210"/>
      <c r="H485" s="209">
        <v>1000</v>
      </c>
      <c r="I485" s="210"/>
      <c r="J485" s="209">
        <v>2500</v>
      </c>
      <c r="K485" s="190" t="s">
        <v>149</v>
      </c>
      <c r="L485" s="1089" t="s">
        <v>918</v>
      </c>
      <c r="M485" s="547" t="s">
        <v>922</v>
      </c>
    </row>
    <row r="486" spans="1:13" ht="24.9" customHeight="1">
      <c r="A486" s="1166" t="s">
        <v>708</v>
      </c>
      <c r="B486" s="1166"/>
      <c r="C486" s="1166"/>
      <c r="D486" s="1167"/>
      <c r="E486" s="286" t="s">
        <v>184</v>
      </c>
      <c r="F486" s="207" t="s">
        <v>148</v>
      </c>
      <c r="G486" s="574"/>
      <c r="H486" s="1115" t="s">
        <v>647</v>
      </c>
      <c r="I486" s="1233"/>
      <c r="J486" s="282">
        <v>8000</v>
      </c>
      <c r="K486" s="190" t="s">
        <v>149</v>
      </c>
      <c r="L486" s="1089" t="s">
        <v>918</v>
      </c>
      <c r="M486" s="547" t="s">
        <v>922</v>
      </c>
    </row>
    <row r="487" spans="1:13" ht="26.1" customHeight="1">
      <c r="A487" s="1161" t="s">
        <v>704</v>
      </c>
      <c r="B487" s="1162"/>
      <c r="C487" s="1162"/>
      <c r="D487" s="1163"/>
      <c r="E487" s="286" t="s">
        <v>164</v>
      </c>
      <c r="F487" s="207" t="s">
        <v>920</v>
      </c>
      <c r="G487" s="267"/>
      <c r="H487" s="282">
        <v>100</v>
      </c>
      <c r="I487" s="395"/>
      <c r="J487" s="282">
        <v>200</v>
      </c>
      <c r="K487" s="190" t="s">
        <v>149</v>
      </c>
      <c r="L487" s="1089" t="s">
        <v>918</v>
      </c>
      <c r="M487" s="547" t="s">
        <v>922</v>
      </c>
    </row>
    <row r="488" spans="1:13">
      <c r="A488" s="51" t="s">
        <v>272</v>
      </c>
      <c r="B488" s="20"/>
      <c r="C488" s="20"/>
      <c r="D488" s="20"/>
      <c r="E488" s="283" t="s">
        <v>807</v>
      </c>
      <c r="F488" s="283"/>
      <c r="G488" s="257"/>
      <c r="H488" s="249"/>
      <c r="I488" s="257"/>
      <c r="J488" s="249"/>
      <c r="K488" s="247"/>
      <c r="L488" s="1091"/>
    </row>
    <row r="489" spans="1:13">
      <c r="A489" s="47"/>
      <c r="B489" s="20"/>
      <c r="C489" s="20"/>
      <c r="D489" s="20"/>
      <c r="E489" s="202"/>
      <c r="F489" s="283"/>
      <c r="G489" s="257"/>
      <c r="H489" s="249"/>
      <c r="I489" s="257"/>
      <c r="J489" s="249"/>
      <c r="K489" s="247"/>
      <c r="L489" s="1091"/>
    </row>
    <row r="490" spans="1:13">
      <c r="A490" s="21" t="s">
        <v>225</v>
      </c>
      <c r="B490" s="13"/>
      <c r="C490" s="13"/>
      <c r="D490" s="13"/>
      <c r="E490" s="29"/>
      <c r="F490" s="256"/>
      <c r="G490" s="257"/>
      <c r="H490" s="249"/>
      <c r="I490" s="257"/>
      <c r="J490" s="249"/>
      <c r="K490" s="247"/>
      <c r="L490" s="1091"/>
    </row>
    <row r="491" spans="1:13">
      <c r="A491" s="12" t="s">
        <v>137</v>
      </c>
      <c r="B491" s="13"/>
      <c r="C491" s="13"/>
      <c r="D491" s="13"/>
      <c r="E491" s="206" t="s">
        <v>138</v>
      </c>
      <c r="F491" s="207" t="s">
        <v>148</v>
      </c>
      <c r="G491" s="210"/>
      <c r="H491" s="209">
        <v>2500</v>
      </c>
      <c r="I491" s="210"/>
      <c r="J491" s="209">
        <v>2500</v>
      </c>
      <c r="K491" s="190" t="s">
        <v>149</v>
      </c>
      <c r="L491" s="1089" t="s">
        <v>918</v>
      </c>
      <c r="M491" s="547" t="s">
        <v>922</v>
      </c>
    </row>
    <row r="492" spans="1:13">
      <c r="A492" s="12" t="s">
        <v>139</v>
      </c>
      <c r="B492" s="13"/>
      <c r="C492" s="13"/>
      <c r="D492" s="13"/>
      <c r="E492" s="206" t="s">
        <v>140</v>
      </c>
      <c r="F492" s="207" t="s">
        <v>148</v>
      </c>
      <c r="G492" s="210"/>
      <c r="H492" s="209">
        <v>2500</v>
      </c>
      <c r="I492" s="210"/>
      <c r="J492" s="209">
        <v>2500</v>
      </c>
      <c r="K492" s="190" t="s">
        <v>149</v>
      </c>
      <c r="L492" s="1089" t="s">
        <v>918</v>
      </c>
      <c r="M492" s="547" t="s">
        <v>922</v>
      </c>
    </row>
    <row r="493" spans="1:13">
      <c r="A493" s="12" t="s">
        <v>141</v>
      </c>
      <c r="B493" s="13"/>
      <c r="C493" s="13"/>
      <c r="D493" s="13"/>
      <c r="E493" s="206" t="s">
        <v>142</v>
      </c>
      <c r="F493" s="207" t="s">
        <v>148</v>
      </c>
      <c r="G493" s="210"/>
      <c r="H493" s="210" t="s">
        <v>654</v>
      </c>
      <c r="I493" s="210"/>
      <c r="J493" s="209">
        <v>2500</v>
      </c>
      <c r="K493" s="190" t="s">
        <v>149</v>
      </c>
      <c r="L493" s="1089" t="s">
        <v>918</v>
      </c>
      <c r="M493" s="547" t="s">
        <v>922</v>
      </c>
    </row>
    <row r="494" spans="1:13">
      <c r="A494" s="12" t="s">
        <v>143</v>
      </c>
      <c r="B494" s="13"/>
      <c r="C494" s="13"/>
      <c r="D494" s="13"/>
      <c r="E494" s="206" t="s">
        <v>144</v>
      </c>
      <c r="F494" s="207" t="s">
        <v>148</v>
      </c>
      <c r="G494" s="210"/>
      <c r="H494" s="210" t="s">
        <v>654</v>
      </c>
      <c r="I494" s="210"/>
      <c r="J494" s="209">
        <v>2500</v>
      </c>
      <c r="K494" s="190" t="s">
        <v>149</v>
      </c>
      <c r="L494" s="1089" t="s">
        <v>918</v>
      </c>
      <c r="M494" s="547" t="s">
        <v>922</v>
      </c>
    </row>
    <row r="495" spans="1:13">
      <c r="A495" s="12"/>
      <c r="B495" s="13"/>
      <c r="C495" s="13"/>
      <c r="D495" s="13"/>
      <c r="E495" s="202"/>
      <c r="F495" s="256"/>
      <c r="G495" s="257"/>
      <c r="H495" s="257"/>
      <c r="I495" s="257"/>
      <c r="J495" s="249"/>
      <c r="K495" s="247"/>
      <c r="L495" s="1091"/>
    </row>
    <row r="496" spans="1:13">
      <c r="A496" s="153" t="s">
        <v>811</v>
      </c>
      <c r="B496" s="13"/>
      <c r="C496" s="13"/>
      <c r="D496" s="29"/>
      <c r="E496" s="42"/>
      <c r="F496" s="35"/>
      <c r="G496" s="257"/>
      <c r="H496" s="249"/>
      <c r="I496" s="442"/>
      <c r="J496" s="249"/>
      <c r="K496" s="247"/>
      <c r="L496" s="1091"/>
    </row>
    <row r="497" spans="1:13">
      <c r="A497" s="12" t="s">
        <v>173</v>
      </c>
      <c r="B497" s="13"/>
      <c r="C497" s="13"/>
      <c r="D497" s="13"/>
      <c r="E497" s="302" t="s">
        <v>198</v>
      </c>
      <c r="F497" s="286" t="s">
        <v>148</v>
      </c>
      <c r="G497" s="210"/>
      <c r="H497" s="210" t="s">
        <v>654</v>
      </c>
      <c r="I497" s="210"/>
      <c r="J497" s="209" t="s">
        <v>216</v>
      </c>
      <c r="K497" s="190" t="s">
        <v>149</v>
      </c>
      <c r="L497" s="1089" t="s">
        <v>918</v>
      </c>
      <c r="M497" s="547" t="s">
        <v>922</v>
      </c>
    </row>
    <row r="498" spans="1:13">
      <c r="A498" s="12" t="s">
        <v>176</v>
      </c>
      <c r="B498" s="13"/>
      <c r="C498" s="13"/>
      <c r="D498" s="13"/>
      <c r="E498" s="302" t="s">
        <v>199</v>
      </c>
      <c r="F498" s="286" t="s">
        <v>148</v>
      </c>
      <c r="G498" s="210"/>
      <c r="H498" s="210" t="s">
        <v>654</v>
      </c>
      <c r="I498" s="210"/>
      <c r="J498" s="209" t="s">
        <v>216</v>
      </c>
      <c r="K498" s="190" t="s">
        <v>149</v>
      </c>
      <c r="L498" s="1089" t="s">
        <v>918</v>
      </c>
      <c r="M498" s="547" t="s">
        <v>922</v>
      </c>
    </row>
    <row r="499" spans="1:13">
      <c r="A499" s="12" t="s">
        <v>178</v>
      </c>
      <c r="B499" s="13"/>
      <c r="C499" s="13"/>
      <c r="D499" s="13"/>
      <c r="E499" s="302" t="s">
        <v>200</v>
      </c>
      <c r="F499" s="286" t="s">
        <v>148</v>
      </c>
      <c r="G499" s="210"/>
      <c r="H499" s="210" t="s">
        <v>654</v>
      </c>
      <c r="I499" s="210"/>
      <c r="J499" s="209" t="s">
        <v>216</v>
      </c>
      <c r="K499" s="190" t="s">
        <v>149</v>
      </c>
      <c r="L499" s="1089" t="s">
        <v>918</v>
      </c>
      <c r="M499" s="547" t="s">
        <v>922</v>
      </c>
    </row>
    <row r="500" spans="1:13">
      <c r="A500" s="47"/>
      <c r="B500" s="20"/>
      <c r="C500" s="20"/>
      <c r="D500" s="20"/>
      <c r="E500" s="283" t="s">
        <v>823</v>
      </c>
      <c r="F500" s="283"/>
      <c r="G500" s="257"/>
      <c r="H500" s="249"/>
      <c r="I500" s="257"/>
      <c r="J500" s="249"/>
      <c r="K500" s="247"/>
      <c r="L500" s="1091"/>
    </row>
    <row r="501" spans="1:13">
      <c r="A501" s="47"/>
      <c r="B501" s="20"/>
      <c r="C501" s="20"/>
      <c r="D501" s="20"/>
      <c r="E501" s="283"/>
      <c r="F501" s="283"/>
      <c r="G501" s="257"/>
      <c r="H501" s="249"/>
      <c r="I501" s="257"/>
      <c r="J501" s="249"/>
      <c r="K501" s="247"/>
      <c r="L501" s="1091"/>
    </row>
    <row r="502" spans="1:13">
      <c r="A502" s="21" t="s">
        <v>226</v>
      </c>
      <c r="B502" s="13"/>
      <c r="C502" s="13"/>
      <c r="D502" s="13"/>
      <c r="E502" s="29"/>
      <c r="F502" s="256"/>
      <c r="G502" s="257"/>
      <c r="H502" s="249"/>
      <c r="I502" s="257"/>
      <c r="J502" s="249"/>
      <c r="K502" s="247"/>
      <c r="L502" s="1091"/>
    </row>
    <row r="503" spans="1:13">
      <c r="A503" s="21" t="s">
        <v>227</v>
      </c>
      <c r="B503" s="13"/>
      <c r="C503" s="13"/>
      <c r="D503" s="13"/>
      <c r="E503" s="29"/>
      <c r="F503" s="256"/>
      <c r="G503" s="257"/>
      <c r="H503" s="249"/>
      <c r="I503" s="257"/>
      <c r="J503" s="249"/>
      <c r="K503" s="247"/>
      <c r="L503" s="1091"/>
    </row>
    <row r="504" spans="1:13" ht="15" customHeight="1">
      <c r="A504" s="13" t="s">
        <v>75</v>
      </c>
      <c r="B504" s="13"/>
      <c r="C504" s="13"/>
      <c r="D504" s="13"/>
      <c r="E504" s="206" t="s">
        <v>31</v>
      </c>
      <c r="F504" s="207" t="s">
        <v>124</v>
      </c>
      <c r="G504" s="546"/>
      <c r="H504" s="1135" t="s">
        <v>647</v>
      </c>
      <c r="I504" s="1136"/>
      <c r="J504" s="578" t="s">
        <v>308</v>
      </c>
      <c r="K504" s="190" t="s">
        <v>149</v>
      </c>
      <c r="L504" s="1089" t="s">
        <v>918</v>
      </c>
      <c r="M504" s="547" t="s">
        <v>922</v>
      </c>
    </row>
    <row r="505" spans="1:13">
      <c r="A505" s="13" t="s">
        <v>125</v>
      </c>
      <c r="B505" s="13"/>
      <c r="C505" s="13"/>
      <c r="D505" s="13"/>
      <c r="E505" s="206" t="s">
        <v>31</v>
      </c>
      <c r="F505" s="207" t="s">
        <v>124</v>
      </c>
      <c r="G505" s="546"/>
      <c r="H505" s="1137"/>
      <c r="I505" s="1138"/>
      <c r="J505" s="578" t="s">
        <v>308</v>
      </c>
      <c r="K505" s="190" t="s">
        <v>149</v>
      </c>
      <c r="L505" s="1089" t="s">
        <v>918</v>
      </c>
      <c r="M505" s="547" t="s">
        <v>922</v>
      </c>
    </row>
    <row r="506" spans="1:13">
      <c r="A506" s="13" t="s">
        <v>102</v>
      </c>
      <c r="B506" s="54"/>
      <c r="C506" s="13"/>
      <c r="D506" s="13"/>
      <c r="E506" s="206" t="s">
        <v>126</v>
      </c>
      <c r="F506" s="207" t="s">
        <v>124</v>
      </c>
      <c r="G506" s="546"/>
      <c r="H506" s="1137"/>
      <c r="I506" s="1138"/>
      <c r="J506" s="578" t="s">
        <v>308</v>
      </c>
      <c r="K506" s="190" t="s">
        <v>149</v>
      </c>
      <c r="L506" s="1089" t="s">
        <v>918</v>
      </c>
      <c r="M506" s="547" t="s">
        <v>922</v>
      </c>
    </row>
    <row r="507" spans="1:13">
      <c r="A507" s="13" t="s">
        <v>127</v>
      </c>
      <c r="B507" s="55"/>
      <c r="C507" s="21"/>
      <c r="D507" s="21"/>
      <c r="E507" s="206" t="s">
        <v>128</v>
      </c>
      <c r="F507" s="207" t="s">
        <v>124</v>
      </c>
      <c r="G507" s="546"/>
      <c r="H507" s="1137"/>
      <c r="I507" s="1138"/>
      <c r="J507" s="578" t="s">
        <v>308</v>
      </c>
      <c r="K507" s="190" t="s">
        <v>149</v>
      </c>
      <c r="L507" s="1089" t="s">
        <v>918</v>
      </c>
      <c r="M507" s="547" t="s">
        <v>922</v>
      </c>
    </row>
    <row r="508" spans="1:13">
      <c r="A508" s="13" t="s">
        <v>129</v>
      </c>
      <c r="B508" s="54"/>
      <c r="C508" s="13"/>
      <c r="D508" s="13"/>
      <c r="E508" s="206" t="s">
        <v>130</v>
      </c>
      <c r="F508" s="207" t="s">
        <v>124</v>
      </c>
      <c r="G508" s="546"/>
      <c r="H508" s="1137"/>
      <c r="I508" s="1138"/>
      <c r="J508" s="578" t="s">
        <v>308</v>
      </c>
      <c r="K508" s="190" t="s">
        <v>149</v>
      </c>
      <c r="L508" s="1089" t="s">
        <v>918</v>
      </c>
      <c r="M508" s="547" t="s">
        <v>922</v>
      </c>
    </row>
    <row r="509" spans="1:13">
      <c r="A509" s="13" t="s">
        <v>131</v>
      </c>
      <c r="B509" s="54"/>
      <c r="C509" s="13"/>
      <c r="D509" s="13"/>
      <c r="E509" s="206" t="s">
        <v>107</v>
      </c>
      <c r="F509" s="207" t="s">
        <v>124</v>
      </c>
      <c r="G509" s="546"/>
      <c r="H509" s="1137"/>
      <c r="I509" s="1138"/>
      <c r="J509" s="578" t="s">
        <v>308</v>
      </c>
      <c r="K509" s="190" t="s">
        <v>149</v>
      </c>
      <c r="L509" s="1089" t="s">
        <v>918</v>
      </c>
      <c r="M509" s="547" t="s">
        <v>922</v>
      </c>
    </row>
    <row r="510" spans="1:13">
      <c r="A510" s="13" t="s">
        <v>132</v>
      </c>
      <c r="B510" s="54"/>
      <c r="C510" s="13"/>
      <c r="D510" s="13"/>
      <c r="E510" s="206" t="s">
        <v>133</v>
      </c>
      <c r="F510" s="207" t="s">
        <v>124</v>
      </c>
      <c r="G510" s="546"/>
      <c r="H510" s="1137"/>
      <c r="I510" s="1138"/>
      <c r="J510" s="578" t="s">
        <v>308</v>
      </c>
      <c r="K510" s="190" t="s">
        <v>149</v>
      </c>
      <c r="L510" s="1089" t="s">
        <v>918</v>
      </c>
      <c r="M510" s="547" t="s">
        <v>922</v>
      </c>
    </row>
    <row r="511" spans="1:13">
      <c r="A511" s="13" t="s">
        <v>204</v>
      </c>
      <c r="B511" s="54"/>
      <c r="C511" s="13"/>
      <c r="D511" s="13"/>
      <c r="E511" s="206" t="s">
        <v>109</v>
      </c>
      <c r="F511" s="207" t="s">
        <v>124</v>
      </c>
      <c r="G511" s="546"/>
      <c r="H511" s="1137"/>
      <c r="I511" s="1138"/>
      <c r="J511" s="578" t="s">
        <v>308</v>
      </c>
      <c r="K511" s="190" t="s">
        <v>149</v>
      </c>
      <c r="L511" s="1089" t="s">
        <v>918</v>
      </c>
      <c r="M511" s="547" t="s">
        <v>922</v>
      </c>
    </row>
    <row r="512" spans="1:13">
      <c r="A512" s="13" t="s">
        <v>134</v>
      </c>
      <c r="B512" s="13"/>
      <c r="C512" s="13"/>
      <c r="D512" s="13"/>
      <c r="E512" s="206" t="s">
        <v>135</v>
      </c>
      <c r="F512" s="207" t="s">
        <v>124</v>
      </c>
      <c r="G512" s="546"/>
      <c r="H512" s="1137"/>
      <c r="I512" s="1138"/>
      <c r="J512" s="578" t="s">
        <v>308</v>
      </c>
      <c r="K512" s="190" t="s">
        <v>149</v>
      </c>
      <c r="L512" s="1089" t="s">
        <v>918</v>
      </c>
      <c r="M512" s="547" t="s">
        <v>922</v>
      </c>
    </row>
    <row r="513" spans="1:13">
      <c r="A513" s="13" t="s">
        <v>168</v>
      </c>
      <c r="B513" s="13"/>
      <c r="C513" s="13"/>
      <c r="D513" s="13"/>
      <c r="E513" s="206" t="s">
        <v>169</v>
      </c>
      <c r="F513" s="207" t="s">
        <v>124</v>
      </c>
      <c r="G513" s="546"/>
      <c r="H513" s="1137"/>
      <c r="I513" s="1138"/>
      <c r="J513" s="578" t="s">
        <v>308</v>
      </c>
      <c r="K513" s="190" t="s">
        <v>149</v>
      </c>
      <c r="L513" s="1089" t="s">
        <v>918</v>
      </c>
      <c r="M513" s="547" t="s">
        <v>922</v>
      </c>
    </row>
    <row r="514" spans="1:13">
      <c r="A514" s="13" t="s">
        <v>778</v>
      </c>
      <c r="B514" s="13"/>
      <c r="C514" s="13"/>
      <c r="D514" s="13"/>
      <c r="E514" s="206" t="s">
        <v>171</v>
      </c>
      <c r="F514" s="207" t="s">
        <v>124</v>
      </c>
      <c r="G514" s="546"/>
      <c r="H514" s="1139"/>
      <c r="I514" s="1140"/>
      <c r="J514" s="578" t="s">
        <v>308</v>
      </c>
      <c r="K514" s="190" t="s">
        <v>149</v>
      </c>
      <c r="L514" s="1089" t="s">
        <v>918</v>
      </c>
      <c r="M514" s="547" t="s">
        <v>922</v>
      </c>
    </row>
    <row r="515" spans="1:13">
      <c r="A515" s="12"/>
      <c r="B515" s="13"/>
      <c r="C515" s="13"/>
      <c r="D515" s="13"/>
      <c r="E515" s="283" t="s">
        <v>807</v>
      </c>
      <c r="F515" s="256"/>
      <c r="G515" s="257"/>
      <c r="H515" s="249"/>
      <c r="I515" s="257"/>
      <c r="J515" s="249"/>
      <c r="K515" s="247"/>
      <c r="L515" s="1091"/>
    </row>
    <row r="516" spans="1:13">
      <c r="A516" s="21"/>
      <c r="B516" s="13"/>
      <c r="C516" s="13"/>
      <c r="D516" s="13"/>
      <c r="E516" s="283" t="s">
        <v>805</v>
      </c>
      <c r="F516" s="256"/>
      <c r="G516" s="257"/>
      <c r="H516" s="249"/>
      <c r="I516" s="257"/>
      <c r="J516" s="249"/>
      <c r="K516" s="247"/>
      <c r="L516" s="1091"/>
    </row>
    <row r="517" spans="1:13">
      <c r="A517" s="21"/>
      <c r="B517" s="13"/>
      <c r="C517" s="13"/>
      <c r="D517" s="13"/>
      <c r="E517" s="283"/>
      <c r="F517" s="256"/>
      <c r="G517" s="257"/>
      <c r="H517" s="249"/>
      <c r="I517" s="257"/>
      <c r="J517" s="249"/>
      <c r="K517" s="247"/>
      <c r="L517" s="1091"/>
    </row>
    <row r="518" spans="1:13">
      <c r="A518" s="21" t="s">
        <v>228</v>
      </c>
      <c r="B518" s="13"/>
      <c r="C518" s="13"/>
      <c r="D518" s="13"/>
      <c r="E518" s="29"/>
      <c r="F518" s="256"/>
      <c r="G518" s="257"/>
      <c r="H518" s="249"/>
      <c r="I518" s="257"/>
      <c r="J518" s="249"/>
      <c r="K518" s="247"/>
      <c r="L518" s="1091"/>
    </row>
    <row r="519" spans="1:13">
      <c r="A519" s="12" t="s">
        <v>137</v>
      </c>
      <c r="B519" s="13"/>
      <c r="C519" s="13"/>
      <c r="D519" s="13"/>
      <c r="E519" s="206" t="s">
        <v>138</v>
      </c>
      <c r="F519" s="207" t="s">
        <v>124</v>
      </c>
      <c r="G519" s="267"/>
      <c r="H519" s="1142" t="s">
        <v>647</v>
      </c>
      <c r="I519" s="1136"/>
      <c r="J519" s="207">
        <v>2500</v>
      </c>
      <c r="K519" s="190" t="s">
        <v>149</v>
      </c>
      <c r="L519" s="1089" t="s">
        <v>918</v>
      </c>
      <c r="M519" s="547" t="s">
        <v>922</v>
      </c>
    </row>
    <row r="520" spans="1:13">
      <c r="A520" s="12" t="s">
        <v>139</v>
      </c>
      <c r="B520" s="13"/>
      <c r="C520" s="13"/>
      <c r="D520" s="13"/>
      <c r="E520" s="206" t="s">
        <v>140</v>
      </c>
      <c r="F520" s="207" t="s">
        <v>124</v>
      </c>
      <c r="G520" s="267"/>
      <c r="H520" s="1143"/>
      <c r="I520" s="1138"/>
      <c r="J520" s="207">
        <v>2500</v>
      </c>
      <c r="K520" s="190" t="s">
        <v>149</v>
      </c>
      <c r="L520" s="1089" t="s">
        <v>918</v>
      </c>
      <c r="M520" s="547" t="s">
        <v>922</v>
      </c>
    </row>
    <row r="521" spans="1:13">
      <c r="A521" s="12" t="s">
        <v>141</v>
      </c>
      <c r="B521" s="13"/>
      <c r="C521" s="13"/>
      <c r="D521" s="13"/>
      <c r="E521" s="206" t="s">
        <v>142</v>
      </c>
      <c r="F521" s="207" t="s">
        <v>124</v>
      </c>
      <c r="G521" s="267"/>
      <c r="H521" s="1143"/>
      <c r="I521" s="1138"/>
      <c r="J521" s="207">
        <v>2500</v>
      </c>
      <c r="K521" s="190" t="s">
        <v>149</v>
      </c>
      <c r="L521" s="1089" t="s">
        <v>918</v>
      </c>
      <c r="M521" s="547" t="s">
        <v>922</v>
      </c>
    </row>
    <row r="522" spans="1:13">
      <c r="A522" s="12" t="s">
        <v>143</v>
      </c>
      <c r="B522" s="13"/>
      <c r="C522" s="13"/>
      <c r="D522" s="13"/>
      <c r="E522" s="206" t="s">
        <v>144</v>
      </c>
      <c r="F522" s="207" t="s">
        <v>124</v>
      </c>
      <c r="G522" s="267"/>
      <c r="H522" s="1144"/>
      <c r="I522" s="1140"/>
      <c r="J522" s="207">
        <v>2500</v>
      </c>
      <c r="K522" s="190" t="s">
        <v>149</v>
      </c>
      <c r="L522" s="1089" t="s">
        <v>918</v>
      </c>
      <c r="M522" s="547" t="s">
        <v>922</v>
      </c>
    </row>
    <row r="523" spans="1:13">
      <c r="A523" s="13"/>
      <c r="B523" s="13"/>
      <c r="C523" s="13"/>
      <c r="D523" s="13"/>
      <c r="E523" s="283" t="s">
        <v>807</v>
      </c>
      <c r="F523" s="283"/>
      <c r="G523" s="257"/>
      <c r="H523" s="249"/>
      <c r="I523" s="257"/>
      <c r="J523" s="249"/>
      <c r="K523" s="247"/>
      <c r="L523" s="1091"/>
    </row>
    <row r="524" spans="1:13">
      <c r="A524" s="13"/>
      <c r="B524" s="13"/>
      <c r="C524" s="13"/>
      <c r="D524" s="13"/>
      <c r="E524" s="283"/>
      <c r="F524" s="283"/>
      <c r="G524" s="257"/>
      <c r="H524" s="249"/>
      <c r="I524" s="257"/>
      <c r="J524" s="249"/>
      <c r="K524" s="247"/>
      <c r="L524" s="1091"/>
    </row>
    <row r="525" spans="1:13">
      <c r="A525" s="153" t="s">
        <v>811</v>
      </c>
      <c r="B525" s="13"/>
      <c r="C525" s="13"/>
      <c r="D525" s="29"/>
      <c r="E525" s="42"/>
      <c r="F525" s="182"/>
      <c r="G525" s="257"/>
      <c r="H525" s="249"/>
      <c r="I525" s="442"/>
      <c r="J525" s="249"/>
      <c r="K525" s="247"/>
      <c r="L525" s="1091"/>
    </row>
    <row r="526" spans="1:13" ht="15" customHeight="1">
      <c r="A526" s="12" t="s">
        <v>173</v>
      </c>
      <c r="B526" s="13"/>
      <c r="C526" s="13"/>
      <c r="D526" s="13"/>
      <c r="E526" s="206" t="s">
        <v>198</v>
      </c>
      <c r="F526" s="207" t="s">
        <v>124</v>
      </c>
      <c r="G526" s="267"/>
      <c r="H526" s="1141" t="s">
        <v>175</v>
      </c>
      <c r="I526" s="1141"/>
      <c r="J526" s="282" t="s">
        <v>216</v>
      </c>
      <c r="K526" s="190" t="s">
        <v>149</v>
      </c>
      <c r="L526" s="1089" t="s">
        <v>918</v>
      </c>
      <c r="M526" s="547" t="s">
        <v>922</v>
      </c>
    </row>
    <row r="527" spans="1:13">
      <c r="A527" s="12" t="s">
        <v>176</v>
      </c>
      <c r="B527" s="13"/>
      <c r="C527" s="13"/>
      <c r="D527" s="13"/>
      <c r="E527" s="206" t="s">
        <v>177</v>
      </c>
      <c r="F527" s="207" t="s">
        <v>124</v>
      </c>
      <c r="G527" s="267"/>
      <c r="H527" s="1141"/>
      <c r="I527" s="1141"/>
      <c r="J527" s="282" t="s">
        <v>216</v>
      </c>
      <c r="K527" s="190" t="s">
        <v>149</v>
      </c>
      <c r="L527" s="1089" t="s">
        <v>918</v>
      </c>
      <c r="M527" s="547" t="s">
        <v>922</v>
      </c>
    </row>
    <row r="528" spans="1:13">
      <c r="A528" s="12" t="s">
        <v>178</v>
      </c>
      <c r="B528" s="13"/>
      <c r="C528" s="13"/>
      <c r="D528" s="13"/>
      <c r="E528" s="206" t="s">
        <v>179</v>
      </c>
      <c r="F528" s="207" t="s">
        <v>124</v>
      </c>
      <c r="G528" s="267"/>
      <c r="H528" s="1141"/>
      <c r="I528" s="1141"/>
      <c r="J528" s="282" t="s">
        <v>216</v>
      </c>
      <c r="K528" s="190" t="s">
        <v>149</v>
      </c>
      <c r="L528" s="1089" t="s">
        <v>918</v>
      </c>
      <c r="M528" s="547" t="s">
        <v>922</v>
      </c>
    </row>
    <row r="529" spans="1:13">
      <c r="A529" s="12"/>
      <c r="B529" s="13"/>
      <c r="C529" s="13"/>
      <c r="D529" s="13"/>
      <c r="E529" s="283" t="s">
        <v>823</v>
      </c>
      <c r="F529" s="256"/>
      <c r="G529" s="261"/>
      <c r="H529" s="261"/>
      <c r="I529" s="261"/>
      <c r="J529" s="256"/>
      <c r="K529" s="247"/>
      <c r="L529" s="1091"/>
    </row>
    <row r="530" spans="1:13">
      <c r="A530" s="13"/>
      <c r="B530" s="13"/>
      <c r="C530" s="13"/>
      <c r="D530" s="13"/>
      <c r="E530" s="29"/>
      <c r="F530" s="35"/>
      <c r="G530" s="257"/>
      <c r="H530" s="249"/>
      <c r="I530" s="442"/>
      <c r="J530" s="249"/>
      <c r="K530" s="247"/>
      <c r="L530" s="1091"/>
    </row>
    <row r="531" spans="1:13">
      <c r="A531" s="21" t="s">
        <v>229</v>
      </c>
      <c r="B531" s="13"/>
      <c r="C531" s="13"/>
      <c r="D531" s="13"/>
      <c r="E531" s="29"/>
      <c r="F531" s="256"/>
      <c r="G531" s="257"/>
      <c r="H531" s="249"/>
      <c r="I531" s="257"/>
      <c r="J531" s="249"/>
      <c r="K531" s="247"/>
      <c r="L531" s="1091"/>
    </row>
    <row r="532" spans="1:13">
      <c r="A532" s="12" t="s">
        <v>146</v>
      </c>
      <c r="B532" s="13"/>
      <c r="C532" s="13"/>
      <c r="D532" s="13"/>
      <c r="E532" s="206" t="s">
        <v>147</v>
      </c>
      <c r="F532" s="207" t="s">
        <v>148</v>
      </c>
      <c r="G532" s="210"/>
      <c r="H532" s="209">
        <v>500</v>
      </c>
      <c r="I532" s="210"/>
      <c r="J532" s="209">
        <v>2500</v>
      </c>
      <c r="K532" s="190" t="s">
        <v>149</v>
      </c>
      <c r="L532" s="1089" t="s">
        <v>918</v>
      </c>
      <c r="M532" s="547" t="s">
        <v>922</v>
      </c>
    </row>
    <row r="533" spans="1:13">
      <c r="A533" s="12" t="s">
        <v>75</v>
      </c>
      <c r="B533" s="13"/>
      <c r="C533" s="13"/>
      <c r="D533" s="13"/>
      <c r="E533" s="206" t="s">
        <v>150</v>
      </c>
      <c r="F533" s="207" t="s">
        <v>148</v>
      </c>
      <c r="G533" s="210"/>
      <c r="H533" s="209">
        <v>500</v>
      </c>
      <c r="I533" s="210"/>
      <c r="J533" s="209">
        <v>2500</v>
      </c>
      <c r="K533" s="190" t="s">
        <v>149</v>
      </c>
      <c r="L533" s="1089" t="s">
        <v>918</v>
      </c>
      <c r="M533" s="547" t="s">
        <v>922</v>
      </c>
    </row>
    <row r="534" spans="1:13">
      <c r="A534" s="12" t="s">
        <v>151</v>
      </c>
      <c r="B534" s="13"/>
      <c r="C534" s="13"/>
      <c r="D534" s="13"/>
      <c r="E534" s="206" t="s">
        <v>152</v>
      </c>
      <c r="F534" s="207" t="s">
        <v>148</v>
      </c>
      <c r="G534" s="210"/>
      <c r="H534" s="209">
        <v>500</v>
      </c>
      <c r="I534" s="210"/>
      <c r="J534" s="209">
        <v>2500</v>
      </c>
      <c r="K534" s="190" t="s">
        <v>149</v>
      </c>
      <c r="L534" s="1089" t="s">
        <v>918</v>
      </c>
      <c r="M534" s="547" t="s">
        <v>922</v>
      </c>
    </row>
    <row r="535" spans="1:13">
      <c r="A535" s="12" t="s">
        <v>153</v>
      </c>
      <c r="B535" s="13"/>
      <c r="C535" s="13"/>
      <c r="D535" s="13"/>
      <c r="E535" s="206" t="s">
        <v>154</v>
      </c>
      <c r="F535" s="207" t="s">
        <v>148</v>
      </c>
      <c r="G535" s="210"/>
      <c r="H535" s="209">
        <v>500</v>
      </c>
      <c r="I535" s="210"/>
      <c r="J535" s="209">
        <v>2500</v>
      </c>
      <c r="K535" s="190" t="s">
        <v>149</v>
      </c>
      <c r="L535" s="1089" t="s">
        <v>918</v>
      </c>
      <c r="M535" s="547" t="s">
        <v>922</v>
      </c>
    </row>
    <row r="536" spans="1:13">
      <c r="A536" s="12" t="s">
        <v>155</v>
      </c>
      <c r="B536" s="13"/>
      <c r="C536" s="13"/>
      <c r="D536" s="13"/>
      <c r="E536" s="292" t="s">
        <v>156</v>
      </c>
      <c r="F536" s="293" t="s">
        <v>148</v>
      </c>
      <c r="G536" s="210"/>
      <c r="H536" s="209">
        <v>500</v>
      </c>
      <c r="I536" s="210"/>
      <c r="J536" s="209">
        <v>2500</v>
      </c>
      <c r="K536" s="190" t="s">
        <v>149</v>
      </c>
      <c r="L536" s="1089" t="s">
        <v>918</v>
      </c>
      <c r="M536" s="547" t="s">
        <v>922</v>
      </c>
    </row>
    <row r="537" spans="1:13">
      <c r="A537" s="12" t="s">
        <v>230</v>
      </c>
      <c r="B537" s="13"/>
      <c r="C537" s="13"/>
      <c r="D537" s="13"/>
      <c r="E537" s="206" t="s">
        <v>231</v>
      </c>
      <c r="F537" s="207" t="s">
        <v>148</v>
      </c>
      <c r="G537" s="577"/>
      <c r="H537" s="1123" t="s">
        <v>647</v>
      </c>
      <c r="I537" s="1292"/>
      <c r="J537" s="209">
        <v>2500</v>
      </c>
      <c r="K537" s="190" t="s">
        <v>149</v>
      </c>
      <c r="L537" s="1089" t="s">
        <v>918</v>
      </c>
      <c r="M537" s="547" t="s">
        <v>922</v>
      </c>
    </row>
    <row r="538" spans="1:13">
      <c r="A538" s="12" t="s">
        <v>181</v>
      </c>
      <c r="B538" s="13"/>
      <c r="C538" s="13"/>
      <c r="D538" s="13"/>
      <c r="E538" s="206" t="s">
        <v>182</v>
      </c>
      <c r="F538" s="207" t="s">
        <v>148</v>
      </c>
      <c r="G538" s="577"/>
      <c r="H538" s="1293"/>
      <c r="I538" s="1134"/>
      <c r="J538" s="209">
        <v>8000</v>
      </c>
      <c r="K538" s="190" t="s">
        <v>149</v>
      </c>
      <c r="L538" s="1089" t="s">
        <v>918</v>
      </c>
      <c r="M538" s="547" t="s">
        <v>922</v>
      </c>
    </row>
    <row r="539" spans="1:13">
      <c r="A539" s="12" t="s">
        <v>232</v>
      </c>
      <c r="B539" s="13"/>
      <c r="C539" s="13"/>
      <c r="D539" s="13"/>
      <c r="E539" s="206" t="s">
        <v>222</v>
      </c>
      <c r="F539" s="207" t="s">
        <v>148</v>
      </c>
      <c r="G539" s="577"/>
      <c r="H539" s="1294"/>
      <c r="I539" s="1295"/>
      <c r="J539" s="209">
        <v>8000</v>
      </c>
      <c r="K539" s="190" t="s">
        <v>149</v>
      </c>
      <c r="L539" s="1089" t="s">
        <v>918</v>
      </c>
      <c r="M539" s="547" t="s">
        <v>922</v>
      </c>
    </row>
    <row r="540" spans="1:13">
      <c r="A540" s="12"/>
      <c r="B540" s="13"/>
      <c r="C540" s="13"/>
      <c r="D540" s="38"/>
      <c r="E540" s="283" t="s">
        <v>807</v>
      </c>
      <c r="F540" s="202"/>
      <c r="G540" s="298"/>
      <c r="H540" s="298"/>
      <c r="I540" s="298"/>
      <c r="J540" s="249"/>
      <c r="K540" s="247"/>
      <c r="L540" s="1091"/>
    </row>
    <row r="541" spans="1:13">
      <c r="A541" s="12"/>
      <c r="B541" s="13"/>
      <c r="C541" s="13"/>
      <c r="D541" s="38"/>
      <c r="E541" s="283"/>
      <c r="F541" s="202"/>
      <c r="G541" s="298"/>
      <c r="H541" s="298"/>
      <c r="I541" s="298"/>
      <c r="J541" s="249"/>
      <c r="K541" s="247"/>
      <c r="L541" s="1091"/>
    </row>
    <row r="542" spans="1:13">
      <c r="A542" s="21" t="s">
        <v>233</v>
      </c>
      <c r="B542" s="13"/>
      <c r="C542" s="13"/>
      <c r="D542" s="13"/>
      <c r="E542" s="29"/>
      <c r="F542" s="256"/>
      <c r="G542" s="257"/>
      <c r="H542" s="249"/>
      <c r="I542" s="257"/>
      <c r="J542" s="249"/>
      <c r="K542" s="247"/>
      <c r="L542" s="1091"/>
    </row>
    <row r="543" spans="1:13">
      <c r="A543" s="12" t="s">
        <v>158</v>
      </c>
      <c r="B543" s="13"/>
      <c r="C543" s="13"/>
      <c r="D543" s="13"/>
      <c r="E543" s="29"/>
      <c r="F543" s="256"/>
      <c r="G543" s="257"/>
      <c r="H543" s="249"/>
      <c r="I543" s="257"/>
      <c r="J543" s="249"/>
      <c r="K543" s="247"/>
      <c r="L543" s="1091"/>
    </row>
    <row r="544" spans="1:13">
      <c r="A544" s="12" t="s">
        <v>159</v>
      </c>
      <c r="B544" s="13"/>
      <c r="C544" s="13"/>
      <c r="D544" s="13"/>
      <c r="E544" s="206" t="s">
        <v>154</v>
      </c>
      <c r="F544" s="207" t="s">
        <v>148</v>
      </c>
      <c r="G544" s="210"/>
      <c r="H544" s="209">
        <v>500</v>
      </c>
      <c r="I544" s="210"/>
      <c r="J544" s="209">
        <v>2500</v>
      </c>
      <c r="K544" s="190" t="s">
        <v>149</v>
      </c>
      <c r="L544" s="1089" t="s">
        <v>918</v>
      </c>
      <c r="M544" s="547" t="s">
        <v>922</v>
      </c>
    </row>
    <row r="545" spans="1:13">
      <c r="A545" s="12" t="s">
        <v>777</v>
      </c>
      <c r="B545" s="13"/>
      <c r="C545" s="13"/>
      <c r="D545" s="13"/>
      <c r="E545" s="206" t="s">
        <v>156</v>
      </c>
      <c r="F545" s="207" t="s">
        <v>148</v>
      </c>
      <c r="G545" s="210"/>
      <c r="H545" s="209">
        <v>500</v>
      </c>
      <c r="I545" s="210"/>
      <c r="J545" s="209">
        <v>2500</v>
      </c>
      <c r="K545" s="190" t="s">
        <v>149</v>
      </c>
      <c r="L545" s="1089" t="s">
        <v>918</v>
      </c>
      <c r="M545" s="547" t="s">
        <v>922</v>
      </c>
    </row>
    <row r="546" spans="1:13">
      <c r="A546" s="12" t="s">
        <v>160</v>
      </c>
      <c r="B546" s="13"/>
      <c r="C546" s="13"/>
      <c r="D546" s="13"/>
      <c r="E546" s="206" t="s">
        <v>161</v>
      </c>
      <c r="F546" s="207" t="s">
        <v>148</v>
      </c>
      <c r="G546" s="210"/>
      <c r="H546" s="209">
        <v>500</v>
      </c>
      <c r="I546" s="210"/>
      <c r="J546" s="209">
        <v>2500</v>
      </c>
      <c r="K546" s="190" t="s">
        <v>149</v>
      </c>
      <c r="L546" s="1089" t="s">
        <v>918</v>
      </c>
      <c r="M546" s="547" t="s">
        <v>922</v>
      </c>
    </row>
    <row r="547" spans="1:13">
      <c r="A547" s="12" t="s">
        <v>162</v>
      </c>
      <c r="B547" s="13"/>
      <c r="C547" s="13"/>
      <c r="D547" s="13"/>
      <c r="E547" s="206" t="s">
        <v>163</v>
      </c>
      <c r="F547" s="207" t="s">
        <v>148</v>
      </c>
      <c r="G547" s="210"/>
      <c r="H547" s="209">
        <v>500</v>
      </c>
      <c r="I547" s="210"/>
      <c r="J547" s="209">
        <v>2500</v>
      </c>
      <c r="K547" s="190" t="s">
        <v>149</v>
      </c>
      <c r="L547" s="1089" t="s">
        <v>918</v>
      </c>
      <c r="M547" s="547" t="s">
        <v>922</v>
      </c>
    </row>
    <row r="548" spans="1:13">
      <c r="A548" s="12" t="s">
        <v>195</v>
      </c>
      <c r="B548" s="13"/>
      <c r="C548" s="13"/>
      <c r="D548" s="13"/>
      <c r="E548" s="206" t="s">
        <v>196</v>
      </c>
      <c r="F548" s="207" t="s">
        <v>148</v>
      </c>
      <c r="G548" s="210"/>
      <c r="H548" s="209">
        <v>2000</v>
      </c>
      <c r="I548" s="210"/>
      <c r="J548" s="209">
        <v>2500</v>
      </c>
      <c r="K548" s="190" t="s">
        <v>149</v>
      </c>
      <c r="L548" s="1089" t="s">
        <v>918</v>
      </c>
      <c r="M548" s="547" t="s">
        <v>922</v>
      </c>
    </row>
    <row r="549" spans="1:13">
      <c r="A549" s="12"/>
      <c r="B549" s="13"/>
      <c r="C549" s="13"/>
      <c r="D549" s="13"/>
      <c r="L549" s="1091"/>
    </row>
    <row r="550" spans="1:13">
      <c r="A550" s="153" t="s">
        <v>812</v>
      </c>
      <c r="B550" s="13"/>
      <c r="C550" s="13"/>
      <c r="D550" s="13"/>
      <c r="L550" s="1091"/>
    </row>
    <row r="551" spans="1:13">
      <c r="A551" s="1129" t="s">
        <v>234</v>
      </c>
      <c r="B551" s="1130"/>
      <c r="C551" s="1130"/>
      <c r="D551" s="1131"/>
      <c r="E551" s="206" t="s">
        <v>235</v>
      </c>
      <c r="F551" s="207" t="s">
        <v>148</v>
      </c>
      <c r="G551" s="579"/>
      <c r="H551" s="1107" t="s">
        <v>175</v>
      </c>
      <c r="I551" s="1108"/>
      <c r="J551" s="209" t="s">
        <v>216</v>
      </c>
      <c r="K551" s="190" t="s">
        <v>149</v>
      </c>
      <c r="L551" s="1089" t="s">
        <v>918</v>
      </c>
      <c r="M551" s="547" t="s">
        <v>922</v>
      </c>
    </row>
    <row r="552" spans="1:13">
      <c r="A552" s="38"/>
      <c r="B552" s="20"/>
      <c r="C552" s="20"/>
      <c r="D552" s="20"/>
      <c r="E552" s="283" t="s">
        <v>823</v>
      </c>
      <c r="F552" s="256"/>
      <c r="G552" s="257"/>
      <c r="H552" s="249"/>
      <c r="I552" s="260"/>
      <c r="J552" s="249"/>
      <c r="K552" s="247"/>
      <c r="L552" s="1091"/>
    </row>
    <row r="553" spans="1:13">
      <c r="A553" s="38"/>
      <c r="B553" s="20"/>
      <c r="C553" s="20"/>
      <c r="D553" s="20"/>
      <c r="E553" s="283"/>
      <c r="F553" s="256"/>
      <c r="G553" s="257"/>
      <c r="H553" s="249"/>
      <c r="I553" s="260"/>
      <c r="J553" s="249"/>
      <c r="K553" s="247"/>
      <c r="L553" s="1091"/>
    </row>
    <row r="554" spans="1:13">
      <c r="A554" s="21" t="s">
        <v>236</v>
      </c>
      <c r="B554" s="13"/>
      <c r="C554" s="13"/>
      <c r="D554" s="13"/>
      <c r="E554" s="29"/>
      <c r="F554" s="256"/>
      <c r="G554" s="257"/>
      <c r="H554" s="249"/>
      <c r="I554" s="257"/>
      <c r="J554" s="249"/>
      <c r="K554" s="247"/>
      <c r="L554" s="1091"/>
    </row>
    <row r="555" spans="1:13">
      <c r="A555" s="12" t="s">
        <v>137</v>
      </c>
      <c r="B555" s="13"/>
      <c r="C555" s="13"/>
      <c r="D555" s="13"/>
      <c r="E555" s="206" t="s">
        <v>138</v>
      </c>
      <c r="F555" s="207" t="s">
        <v>148</v>
      </c>
      <c r="G555" s="210"/>
      <c r="H555" s="209">
        <v>2500</v>
      </c>
      <c r="I555" s="210"/>
      <c r="J555" s="209">
        <v>2500</v>
      </c>
      <c r="K555" s="190" t="s">
        <v>149</v>
      </c>
      <c r="L555" s="1089" t="s">
        <v>918</v>
      </c>
      <c r="M555" s="547" t="s">
        <v>922</v>
      </c>
    </row>
    <row r="556" spans="1:13">
      <c r="A556" s="12" t="s">
        <v>139</v>
      </c>
      <c r="B556" s="13"/>
      <c r="C556" s="13"/>
      <c r="D556" s="13"/>
      <c r="E556" s="206" t="s">
        <v>140</v>
      </c>
      <c r="F556" s="207" t="s">
        <v>148</v>
      </c>
      <c r="G556" s="210"/>
      <c r="H556" s="209">
        <v>2500</v>
      </c>
      <c r="I556" s="210"/>
      <c r="J556" s="209">
        <v>2500</v>
      </c>
      <c r="K556" s="190" t="s">
        <v>149</v>
      </c>
      <c r="L556" s="1089" t="s">
        <v>918</v>
      </c>
      <c r="M556" s="547" t="s">
        <v>922</v>
      </c>
    </row>
    <row r="557" spans="1:13">
      <c r="A557" s="12" t="s">
        <v>141</v>
      </c>
      <c r="B557" s="13"/>
      <c r="C557" s="13"/>
      <c r="D557" s="13"/>
      <c r="E557" s="206" t="s">
        <v>142</v>
      </c>
      <c r="F557" s="207" t="s">
        <v>148</v>
      </c>
      <c r="G557" s="210"/>
      <c r="H557" s="267" t="s">
        <v>654</v>
      </c>
      <c r="I557" s="210"/>
      <c r="J557" s="209">
        <v>2500</v>
      </c>
      <c r="K557" s="190" t="s">
        <v>149</v>
      </c>
      <c r="L557" s="1089" t="s">
        <v>918</v>
      </c>
      <c r="M557" s="547" t="s">
        <v>922</v>
      </c>
    </row>
    <row r="558" spans="1:13">
      <c r="A558" s="12" t="s">
        <v>143</v>
      </c>
      <c r="B558" s="13"/>
      <c r="C558" s="13"/>
      <c r="D558" s="13"/>
      <c r="E558" s="206" t="s">
        <v>144</v>
      </c>
      <c r="F558" s="207" t="s">
        <v>148</v>
      </c>
      <c r="G558" s="210"/>
      <c r="H558" s="267" t="s">
        <v>654</v>
      </c>
      <c r="I558" s="210"/>
      <c r="J558" s="209">
        <v>2500</v>
      </c>
      <c r="K558" s="190" t="s">
        <v>149</v>
      </c>
      <c r="L558" s="1089" t="s">
        <v>918</v>
      </c>
      <c r="M558" s="547" t="s">
        <v>922</v>
      </c>
    </row>
    <row r="559" spans="1:13">
      <c r="A559" s="12"/>
      <c r="B559" s="13"/>
      <c r="C559" s="13"/>
      <c r="D559" s="13"/>
      <c r="E559" s="202"/>
      <c r="F559" s="256"/>
      <c r="G559" s="257"/>
      <c r="H559" s="261"/>
      <c r="I559" s="257"/>
      <c r="J559" s="249"/>
      <c r="K559" s="247"/>
      <c r="L559" s="1091"/>
    </row>
    <row r="560" spans="1:13">
      <c r="A560" s="153" t="s">
        <v>811</v>
      </c>
      <c r="B560" s="13"/>
      <c r="C560" s="13"/>
      <c r="D560" s="29"/>
      <c r="E560" s="42"/>
      <c r="F560" s="35"/>
      <c r="G560" s="257"/>
      <c r="H560" s="261"/>
      <c r="I560" s="442"/>
      <c r="J560" s="249"/>
      <c r="K560" s="247"/>
      <c r="L560" s="1091"/>
    </row>
    <row r="561" spans="1:13">
      <c r="A561" s="12" t="s">
        <v>173</v>
      </c>
      <c r="B561" s="13"/>
      <c r="C561" s="13"/>
      <c r="D561" s="13"/>
      <c r="E561" s="302" t="s">
        <v>198</v>
      </c>
      <c r="F561" s="286" t="s">
        <v>124</v>
      </c>
      <c r="G561" s="210"/>
      <c r="H561" s="267" t="s">
        <v>654</v>
      </c>
      <c r="I561" s="210"/>
      <c r="J561" s="209" t="s">
        <v>216</v>
      </c>
      <c r="K561" s="190" t="s">
        <v>149</v>
      </c>
      <c r="L561" s="1089" t="s">
        <v>918</v>
      </c>
      <c r="M561" s="547" t="s">
        <v>922</v>
      </c>
    </row>
    <row r="562" spans="1:13">
      <c r="A562" s="12" t="s">
        <v>176</v>
      </c>
      <c r="B562" s="13"/>
      <c r="C562" s="13"/>
      <c r="D562" s="13"/>
      <c r="E562" s="302" t="s">
        <v>199</v>
      </c>
      <c r="F562" s="286" t="s">
        <v>124</v>
      </c>
      <c r="G562" s="210"/>
      <c r="H562" s="267" t="s">
        <v>654</v>
      </c>
      <c r="I562" s="210"/>
      <c r="J562" s="209" t="s">
        <v>216</v>
      </c>
      <c r="K562" s="190" t="s">
        <v>149</v>
      </c>
      <c r="L562" s="1089" t="s">
        <v>918</v>
      </c>
      <c r="M562" s="547" t="s">
        <v>922</v>
      </c>
    </row>
    <row r="563" spans="1:13">
      <c r="A563" s="12" t="s">
        <v>178</v>
      </c>
      <c r="B563" s="13"/>
      <c r="C563" s="13"/>
      <c r="D563" s="13"/>
      <c r="E563" s="302" t="s">
        <v>200</v>
      </c>
      <c r="F563" s="286" t="s">
        <v>124</v>
      </c>
      <c r="G563" s="210"/>
      <c r="H563" s="267" t="s">
        <v>654</v>
      </c>
      <c r="I563" s="210"/>
      <c r="J563" s="209" t="s">
        <v>216</v>
      </c>
      <c r="K563" s="190" t="s">
        <v>149</v>
      </c>
      <c r="L563" s="1089" t="s">
        <v>918</v>
      </c>
      <c r="M563" s="547" t="s">
        <v>922</v>
      </c>
    </row>
    <row r="564" spans="1:13">
      <c r="A564" s="38"/>
      <c r="B564" s="20"/>
      <c r="C564" s="20"/>
      <c r="D564" s="20"/>
      <c r="E564" s="283" t="s">
        <v>823</v>
      </c>
      <c r="F564" s="256"/>
      <c r="G564" s="257"/>
      <c r="H564" s="249"/>
      <c r="I564" s="260"/>
      <c r="J564" s="249"/>
      <c r="K564" s="247"/>
      <c r="L564" s="1091"/>
    </row>
    <row r="565" spans="1:13" ht="15" thickBot="1">
      <c r="A565" s="38"/>
      <c r="B565" s="20"/>
      <c r="C565" s="20"/>
      <c r="D565" s="20"/>
      <c r="E565" s="202"/>
      <c r="F565" s="256"/>
      <c r="G565" s="1103" t="s">
        <v>121</v>
      </c>
      <c r="H565" s="1103"/>
      <c r="I565" s="1103"/>
      <c r="J565" s="1103"/>
      <c r="K565" s="1103"/>
      <c r="L565" s="1281">
        <f>SUM(M180:M563)</f>
        <v>0</v>
      </c>
      <c r="M565" s="1281"/>
    </row>
    <row r="566" spans="1:13">
      <c r="A566" s="38"/>
      <c r="B566" s="20"/>
      <c r="C566" s="20"/>
      <c r="D566" s="20"/>
      <c r="E566" s="202"/>
      <c r="F566" s="256"/>
      <c r="G566" s="1013"/>
      <c r="H566" s="1013"/>
      <c r="I566" s="1013"/>
      <c r="J566" s="1013"/>
      <c r="K566" s="1013"/>
      <c r="L566" s="1092"/>
      <c r="M566" s="1038"/>
    </row>
    <row r="567" spans="1:13">
      <c r="A567" s="581" t="s">
        <v>238</v>
      </c>
      <c r="B567" s="13"/>
      <c r="C567" s="13"/>
      <c r="D567" s="13"/>
      <c r="E567" s="29"/>
      <c r="F567" s="35"/>
      <c r="G567" s="544"/>
      <c r="H567" s="249"/>
      <c r="I567" s="257"/>
      <c r="J567" s="249"/>
      <c r="K567" s="247"/>
      <c r="L567" s="1091"/>
    </row>
    <row r="568" spans="1:13" ht="40.799999999999997">
      <c r="A568" s="52" t="s">
        <v>239</v>
      </c>
      <c r="B568" s="53"/>
      <c r="C568" s="53"/>
      <c r="D568" s="53"/>
      <c r="E568" s="286" t="s">
        <v>89</v>
      </c>
      <c r="F568" s="582" t="s">
        <v>1219</v>
      </c>
      <c r="G568" s="546">
        <v>18</v>
      </c>
      <c r="H568" s="583" t="s">
        <v>241</v>
      </c>
      <c r="I568" s="267">
        <v>450</v>
      </c>
      <c r="J568" s="583" t="s">
        <v>241</v>
      </c>
      <c r="K568" s="190">
        <v>560</v>
      </c>
      <c r="L568" s="1005"/>
      <c r="M568" s="547">
        <f>K568*L568</f>
        <v>0</v>
      </c>
    </row>
    <row r="569" spans="1:13" ht="20.399999999999999">
      <c r="A569" s="12" t="s">
        <v>242</v>
      </c>
      <c r="B569" s="13"/>
      <c r="C569" s="13"/>
      <c r="D569" s="13"/>
      <c r="E569" s="206" t="s">
        <v>89</v>
      </c>
      <c r="F569" s="582" t="s">
        <v>1219</v>
      </c>
      <c r="G569" s="546">
        <v>18</v>
      </c>
      <c r="H569" s="209" t="s">
        <v>1220</v>
      </c>
      <c r="I569" s="267" t="s">
        <v>149</v>
      </c>
      <c r="J569" s="209" t="s">
        <v>1220</v>
      </c>
      <c r="K569" s="190" t="s">
        <v>149</v>
      </c>
      <c r="L569" s="1089" t="s">
        <v>918</v>
      </c>
      <c r="M569" s="547" t="s">
        <v>922</v>
      </c>
    </row>
    <row r="570" spans="1:13" ht="42">
      <c r="A570" s="12" t="s">
        <v>244</v>
      </c>
      <c r="B570" s="13"/>
      <c r="C570" s="13"/>
      <c r="D570" s="13"/>
      <c r="E570" s="206" t="s">
        <v>245</v>
      </c>
      <c r="F570" s="582" t="s">
        <v>1219</v>
      </c>
      <c r="G570" s="546">
        <v>18</v>
      </c>
      <c r="H570" s="584" t="s">
        <v>246</v>
      </c>
      <c r="I570" s="267" t="s">
        <v>149</v>
      </c>
      <c r="J570" s="584" t="s">
        <v>246</v>
      </c>
      <c r="K570" s="190" t="s">
        <v>149</v>
      </c>
      <c r="L570" s="1089" t="s">
        <v>918</v>
      </c>
      <c r="M570" s="547" t="s">
        <v>922</v>
      </c>
    </row>
    <row r="571" spans="1:13" ht="20.399999999999999">
      <c r="A571" s="12" t="s">
        <v>247</v>
      </c>
      <c r="B571" s="13"/>
      <c r="C571" s="13"/>
      <c r="D571" s="13"/>
      <c r="E571" s="206" t="s">
        <v>248</v>
      </c>
      <c r="F571" s="582" t="s">
        <v>1219</v>
      </c>
      <c r="G571" s="546">
        <v>18</v>
      </c>
      <c r="H571" s="209" t="s">
        <v>243</v>
      </c>
      <c r="I571" s="267" t="s">
        <v>149</v>
      </c>
      <c r="J571" s="209" t="s">
        <v>243</v>
      </c>
      <c r="K571" s="190" t="s">
        <v>149</v>
      </c>
      <c r="L571" s="1089" t="s">
        <v>918</v>
      </c>
      <c r="M571" s="547" t="s">
        <v>922</v>
      </c>
    </row>
    <row r="572" spans="1:13" ht="14.25" customHeight="1">
      <c r="A572" s="12"/>
      <c r="B572" s="13"/>
      <c r="C572" s="13"/>
      <c r="D572" s="13"/>
      <c r="E572" s="29"/>
      <c r="F572" s="256"/>
      <c r="G572" s="257"/>
      <c r="H572" s="249"/>
      <c r="I572" s="257"/>
      <c r="J572" s="249"/>
      <c r="K572" s="247"/>
      <c r="L572" s="1091"/>
    </row>
    <row r="573" spans="1:13" ht="15" thickBot="1">
      <c r="A573" s="12"/>
      <c r="B573" s="13"/>
      <c r="C573" s="13"/>
      <c r="D573" s="13"/>
      <c r="E573" s="29"/>
      <c r="F573" s="256"/>
      <c r="G573" s="257"/>
      <c r="H573" s="1282" t="s">
        <v>238</v>
      </c>
      <c r="I573" s="1282"/>
      <c r="J573" s="1282"/>
      <c r="K573" s="1282"/>
      <c r="L573" s="1281">
        <f>SUM(M568:M571)</f>
        <v>0</v>
      </c>
      <c r="M573" s="1281"/>
    </row>
    <row r="574" spans="1:13">
      <c r="A574" s="21" t="s">
        <v>249</v>
      </c>
      <c r="B574" s="13"/>
      <c r="C574" s="13"/>
      <c r="D574" s="13"/>
      <c r="E574" s="29"/>
      <c r="F574" s="35"/>
      <c r="G574" s="544"/>
      <c r="H574" s="39"/>
      <c r="I574" s="544"/>
      <c r="J574" s="39"/>
      <c r="K574" s="689"/>
      <c r="L574" s="1091"/>
    </row>
    <row r="575" spans="1:13">
      <c r="A575" s="21" t="s">
        <v>250</v>
      </c>
      <c r="B575" s="13"/>
      <c r="C575" s="13"/>
      <c r="D575" s="13"/>
      <c r="E575" s="29"/>
      <c r="F575" s="35"/>
      <c r="G575" s="544"/>
      <c r="H575" s="39"/>
      <c r="I575" s="544"/>
      <c r="J575" s="39"/>
      <c r="K575" s="689"/>
      <c r="L575" s="1091"/>
    </row>
    <row r="576" spans="1:13">
      <c r="A576" s="21" t="s">
        <v>251</v>
      </c>
      <c r="B576" s="13"/>
      <c r="C576" s="13"/>
      <c r="D576" s="13"/>
      <c r="E576" s="29"/>
      <c r="F576" s="35"/>
      <c r="G576" s="544"/>
      <c r="H576" s="39"/>
      <c r="I576" s="544"/>
      <c r="J576" s="39"/>
      <c r="K576" s="689"/>
      <c r="L576" s="1091"/>
    </row>
    <row r="577" spans="1:13">
      <c r="A577" s="21" t="s">
        <v>252</v>
      </c>
      <c r="B577" s="13"/>
      <c r="C577" s="13"/>
      <c r="D577" s="13"/>
      <c r="E577" s="29"/>
      <c r="F577" s="35"/>
      <c r="G577" s="544"/>
      <c r="H577" s="39"/>
      <c r="I577" s="544"/>
      <c r="J577" s="39"/>
      <c r="K577" s="689"/>
      <c r="L577" s="1091"/>
    </row>
    <row r="578" spans="1:13" ht="25.5" customHeight="1">
      <c r="A578" s="1147" t="s">
        <v>703</v>
      </c>
      <c r="B578" s="1148"/>
      <c r="C578" s="1148"/>
      <c r="D578" s="1149"/>
      <c r="E578" s="286" t="s">
        <v>253</v>
      </c>
      <c r="F578" s="207" t="s">
        <v>254</v>
      </c>
      <c r="G578" s="267">
        <v>2</v>
      </c>
      <c r="H578" s="1141" t="s">
        <v>646</v>
      </c>
      <c r="I578" s="1141"/>
      <c r="J578" s="282" t="s">
        <v>255</v>
      </c>
      <c r="K578" s="190">
        <v>2</v>
      </c>
      <c r="L578" s="1005"/>
      <c r="M578" s="547">
        <f>K578*L578</f>
        <v>0</v>
      </c>
    </row>
    <row r="579" spans="1:13">
      <c r="A579" s="12" t="s">
        <v>603</v>
      </c>
      <c r="B579" s="12"/>
      <c r="C579" s="13"/>
      <c r="D579" s="13"/>
      <c r="E579" s="29"/>
      <c r="F579" s="308"/>
      <c r="G579" s="556"/>
      <c r="H579" s="270"/>
      <c r="I579" s="556"/>
      <c r="J579" s="270"/>
      <c r="K579" s="694"/>
      <c r="L579" s="1091"/>
    </row>
    <row r="580" spans="1:13">
      <c r="A580" s="21" t="s">
        <v>256</v>
      </c>
      <c r="B580" s="13"/>
      <c r="C580" s="13"/>
      <c r="D580" s="13"/>
      <c r="E580" s="29"/>
      <c r="F580" s="35"/>
      <c r="G580" s="544"/>
      <c r="H580" s="39"/>
      <c r="I580" s="544"/>
      <c r="J580" s="39"/>
      <c r="K580" s="689"/>
      <c r="L580" s="1091"/>
    </row>
    <row r="581" spans="1:13">
      <c r="A581" s="12" t="s">
        <v>740</v>
      </c>
      <c r="B581" s="33"/>
      <c r="C581" s="33"/>
      <c r="D581" s="33"/>
      <c r="E581" s="309" t="s">
        <v>257</v>
      </c>
      <c r="F581" s="207" t="s">
        <v>258</v>
      </c>
      <c r="G581" s="238"/>
      <c r="H581" s="1152" t="s">
        <v>646</v>
      </c>
      <c r="I581" s="1153"/>
      <c r="J581" s="265">
        <v>5000</v>
      </c>
      <c r="K581" s="190" t="s">
        <v>149</v>
      </c>
      <c r="L581" s="1089" t="s">
        <v>918</v>
      </c>
      <c r="M581" s="547" t="s">
        <v>922</v>
      </c>
    </row>
    <row r="582" spans="1:13">
      <c r="A582" s="12" t="s">
        <v>741</v>
      </c>
      <c r="B582" s="33"/>
      <c r="C582" s="33"/>
      <c r="D582" s="33"/>
      <c r="E582" s="309" t="s">
        <v>257</v>
      </c>
      <c r="F582" s="207" t="s">
        <v>258</v>
      </c>
      <c r="G582" s="238">
        <v>7206</v>
      </c>
      <c r="H582" s="1229"/>
      <c r="I582" s="1230"/>
      <c r="J582" s="265">
        <v>5000</v>
      </c>
      <c r="K582" s="190">
        <v>2</v>
      </c>
      <c r="L582" s="1005"/>
      <c r="M582" s="547">
        <f>K582*L582</f>
        <v>0</v>
      </c>
    </row>
    <row r="583" spans="1:13">
      <c r="A583" s="12" t="s">
        <v>742</v>
      </c>
      <c r="B583" s="12"/>
      <c r="C583" s="12"/>
      <c r="D583" s="12"/>
      <c r="E583" s="206" t="s">
        <v>259</v>
      </c>
      <c r="F583" s="207" t="s">
        <v>906</v>
      </c>
      <c r="G583" s="585"/>
      <c r="H583" s="1229"/>
      <c r="I583" s="1230"/>
      <c r="J583" s="265" t="s">
        <v>221</v>
      </c>
      <c r="K583" s="190" t="s">
        <v>149</v>
      </c>
      <c r="L583" s="1089" t="s">
        <v>918</v>
      </c>
      <c r="M583" s="547" t="s">
        <v>922</v>
      </c>
    </row>
    <row r="584" spans="1:13">
      <c r="A584" s="12" t="s">
        <v>743</v>
      </c>
      <c r="B584" s="12"/>
      <c r="C584" s="12"/>
      <c r="D584" s="12"/>
      <c r="E584" s="206" t="s">
        <v>259</v>
      </c>
      <c r="F584" s="207" t="s">
        <v>906</v>
      </c>
      <c r="G584" s="238">
        <v>3624</v>
      </c>
      <c r="H584" s="1229"/>
      <c r="I584" s="1230"/>
      <c r="J584" s="265">
        <v>4000</v>
      </c>
      <c r="K584" s="190">
        <v>2</v>
      </c>
      <c r="L584" s="1005"/>
      <c r="M584" s="547">
        <f>K584*L584</f>
        <v>0</v>
      </c>
    </row>
    <row r="585" spans="1:13">
      <c r="A585" s="12" t="s">
        <v>260</v>
      </c>
      <c r="B585" s="12"/>
      <c r="C585" s="12"/>
      <c r="D585" s="12"/>
      <c r="E585" s="210" t="s">
        <v>654</v>
      </c>
      <c r="F585" s="207" t="s">
        <v>148</v>
      </c>
      <c r="G585" s="210"/>
      <c r="H585" s="1229"/>
      <c r="I585" s="1230"/>
      <c r="J585" s="265" t="s">
        <v>221</v>
      </c>
      <c r="K585" s="190" t="s">
        <v>149</v>
      </c>
      <c r="L585" s="1089" t="s">
        <v>918</v>
      </c>
      <c r="M585" s="547" t="s">
        <v>922</v>
      </c>
    </row>
    <row r="586" spans="1:13">
      <c r="A586" s="12" t="s">
        <v>261</v>
      </c>
      <c r="B586" s="12"/>
      <c r="C586" s="12"/>
      <c r="D586" s="12"/>
      <c r="E586" s="206" t="s">
        <v>262</v>
      </c>
      <c r="F586" s="207" t="s">
        <v>263</v>
      </c>
      <c r="G586" s="586"/>
      <c r="H586" s="1231"/>
      <c r="I586" s="1232"/>
      <c r="J586" s="265" t="s">
        <v>221</v>
      </c>
      <c r="K586" s="190" t="s">
        <v>149</v>
      </c>
      <c r="L586" s="1089" t="s">
        <v>918</v>
      </c>
      <c r="M586" s="547" t="s">
        <v>922</v>
      </c>
    </row>
    <row r="587" spans="1:13" ht="26.25" customHeight="1">
      <c r="A587" s="1147" t="s">
        <v>702</v>
      </c>
      <c r="B587" s="1147"/>
      <c r="C587" s="1147"/>
      <c r="D587" s="1181"/>
      <c r="E587" s="210" t="s">
        <v>654</v>
      </c>
      <c r="F587" s="207" t="s">
        <v>271</v>
      </c>
      <c r="G587" s="318"/>
      <c r="H587" s="282">
        <v>1</v>
      </c>
      <c r="I587" s="267"/>
      <c r="J587" s="282">
        <v>1</v>
      </c>
      <c r="K587" s="190" t="s">
        <v>149</v>
      </c>
      <c r="L587" s="1089" t="s">
        <v>918</v>
      </c>
      <c r="M587" s="547" t="s">
        <v>922</v>
      </c>
    </row>
    <row r="588" spans="1:13">
      <c r="A588" s="152"/>
      <c r="B588" s="152"/>
      <c r="C588" s="152"/>
      <c r="D588" s="94"/>
      <c r="E588" s="257" t="s">
        <v>825</v>
      </c>
      <c r="F588" s="256"/>
      <c r="G588" s="587"/>
      <c r="H588" s="261"/>
      <c r="I588" s="261"/>
      <c r="J588" s="313"/>
      <c r="K588" s="247"/>
      <c r="L588" s="1091"/>
    </row>
    <row r="589" spans="1:13">
      <c r="A589" s="21"/>
      <c r="B589" s="13"/>
      <c r="C589" s="13"/>
      <c r="D589" s="13"/>
      <c r="E589" s="29"/>
      <c r="F589" s="35"/>
      <c r="G589" s="544"/>
      <c r="H589" s="39"/>
      <c r="I589" s="544"/>
      <c r="J589" s="39"/>
      <c r="K589" s="689"/>
      <c r="L589" s="1091"/>
    </row>
    <row r="590" spans="1:13">
      <c r="A590" s="21" t="s">
        <v>264</v>
      </c>
      <c r="B590" s="13"/>
      <c r="C590" s="13"/>
      <c r="D590" s="13"/>
      <c r="E590" s="29"/>
      <c r="F590" s="35"/>
      <c r="G590" s="544"/>
      <c r="H590" s="39"/>
      <c r="I590" s="544"/>
      <c r="J590" s="39"/>
      <c r="K590" s="689"/>
      <c r="L590" s="1091"/>
    </row>
    <row r="591" spans="1:13">
      <c r="A591" s="12" t="s">
        <v>265</v>
      </c>
      <c r="B591" s="33"/>
      <c r="C591" s="33"/>
      <c r="D591" s="33"/>
      <c r="E591" s="309"/>
      <c r="F591" s="207" t="s">
        <v>906</v>
      </c>
      <c r="G591" s="238">
        <v>3624</v>
      </c>
      <c r="H591" s="209">
        <v>250</v>
      </c>
      <c r="I591" s="210">
        <v>15</v>
      </c>
      <c r="J591" s="265">
        <v>500</v>
      </c>
      <c r="K591" s="190" t="s">
        <v>149</v>
      </c>
      <c r="L591" s="1089" t="s">
        <v>918</v>
      </c>
      <c r="M591" s="547" t="s">
        <v>922</v>
      </c>
    </row>
    <row r="592" spans="1:13">
      <c r="A592" s="12" t="s">
        <v>266</v>
      </c>
      <c r="B592" s="33"/>
      <c r="C592" s="33"/>
      <c r="D592" s="33"/>
      <c r="E592" s="309"/>
      <c r="F592" s="207" t="s">
        <v>906</v>
      </c>
      <c r="G592" s="238">
        <v>3624</v>
      </c>
      <c r="H592" s="209">
        <v>500</v>
      </c>
      <c r="I592" s="210">
        <v>15</v>
      </c>
      <c r="J592" s="265">
        <v>500</v>
      </c>
      <c r="K592" s="190" t="s">
        <v>149</v>
      </c>
      <c r="L592" s="1089" t="s">
        <v>918</v>
      </c>
      <c r="M592" s="547" t="s">
        <v>922</v>
      </c>
    </row>
    <row r="593" spans="1:13">
      <c r="A593" s="12" t="s">
        <v>267</v>
      </c>
      <c r="B593" s="33"/>
      <c r="C593" s="33"/>
      <c r="D593" s="33"/>
      <c r="E593" s="286" t="s">
        <v>268</v>
      </c>
      <c r="F593" s="207" t="s">
        <v>906</v>
      </c>
      <c r="G593" s="238"/>
      <c r="H593" s="209">
        <v>250</v>
      </c>
      <c r="I593" s="210"/>
      <c r="J593" s="265">
        <v>500</v>
      </c>
      <c r="K593" s="190" t="s">
        <v>149</v>
      </c>
      <c r="L593" s="1089" t="s">
        <v>918</v>
      </c>
      <c r="M593" s="547" t="s">
        <v>922</v>
      </c>
    </row>
    <row r="594" spans="1:13" ht="60.75" customHeight="1">
      <c r="A594" s="1113" t="s">
        <v>779</v>
      </c>
      <c r="B594" s="1113"/>
      <c r="C594" s="1113"/>
      <c r="D594" s="1114"/>
      <c r="E594" s="309"/>
      <c r="F594" s="207" t="s">
        <v>148</v>
      </c>
      <c r="G594" s="267">
        <v>155</v>
      </c>
      <c r="H594" s="282" t="s">
        <v>270</v>
      </c>
      <c r="I594" s="267"/>
      <c r="J594" s="282" t="s">
        <v>822</v>
      </c>
      <c r="K594" s="190">
        <v>2</v>
      </c>
      <c r="L594" s="1005"/>
      <c r="M594" s="547">
        <f>K594*L594</f>
        <v>0</v>
      </c>
    </row>
    <row r="595" spans="1:13" ht="27.75" customHeight="1">
      <c r="A595" s="1113" t="s">
        <v>780</v>
      </c>
      <c r="B595" s="1113"/>
      <c r="C595" s="1113"/>
      <c r="D595" s="1114"/>
      <c r="E595" s="309"/>
      <c r="F595" s="207" t="s">
        <v>924</v>
      </c>
      <c r="G595" s="588">
        <v>2068</v>
      </c>
      <c r="H595" s="282" t="s">
        <v>821</v>
      </c>
      <c r="I595" s="267"/>
      <c r="J595" s="282" t="s">
        <v>819</v>
      </c>
      <c r="K595" s="190">
        <v>20</v>
      </c>
      <c r="L595" s="1005"/>
      <c r="M595" s="547">
        <f>K595*L595</f>
        <v>0</v>
      </c>
    </row>
    <row r="596" spans="1:13" ht="42" customHeight="1">
      <c r="A596" s="1129" t="s">
        <v>701</v>
      </c>
      <c r="B596" s="1130"/>
      <c r="C596" s="1130"/>
      <c r="D596" s="1131"/>
      <c r="E596" s="309"/>
      <c r="F596" s="207" t="s">
        <v>148</v>
      </c>
      <c r="G596" s="267">
        <v>207</v>
      </c>
      <c r="H596" s="282" t="s">
        <v>270</v>
      </c>
      <c r="I596" s="267"/>
      <c r="J596" s="282" t="s">
        <v>822</v>
      </c>
      <c r="K596" s="190">
        <v>2</v>
      </c>
      <c r="L596" s="1005"/>
      <c r="M596" s="547">
        <f>K596*L596</f>
        <v>0</v>
      </c>
    </row>
    <row r="597" spans="1:13">
      <c r="A597" s="12" t="s">
        <v>648</v>
      </c>
      <c r="B597" s="33"/>
      <c r="C597" s="33"/>
      <c r="D597" s="33"/>
      <c r="E597" s="182" t="s">
        <v>816</v>
      </c>
      <c r="F597" s="193"/>
      <c r="G597" s="544"/>
      <c r="H597" s="39"/>
      <c r="I597" s="544"/>
      <c r="J597" s="39"/>
      <c r="K597" s="689"/>
      <c r="L597" s="1091"/>
    </row>
    <row r="598" spans="1:13">
      <c r="A598" s="12"/>
      <c r="B598" s="33"/>
      <c r="C598" s="33"/>
      <c r="D598" s="33"/>
      <c r="E598" s="182" t="s">
        <v>818</v>
      </c>
      <c r="F598" s="193"/>
      <c r="G598" s="544"/>
      <c r="H598" s="39"/>
      <c r="I598" s="544"/>
      <c r="J598" s="39"/>
      <c r="K598" s="689"/>
      <c r="L598" s="1091"/>
    </row>
    <row r="599" spans="1:13">
      <c r="A599" s="12" t="s">
        <v>603</v>
      </c>
      <c r="B599" s="33"/>
      <c r="C599" s="33"/>
      <c r="D599" s="33"/>
      <c r="E599" s="316"/>
      <c r="F599" s="256"/>
      <c r="G599" s="257"/>
      <c r="H599" s="249"/>
      <c r="I599" s="257"/>
      <c r="J599" s="249"/>
      <c r="K599" s="247"/>
      <c r="L599" s="1091"/>
    </row>
    <row r="600" spans="1:13" ht="26.1" customHeight="1">
      <c r="A600" s="1129" t="s">
        <v>700</v>
      </c>
      <c r="B600" s="1130"/>
      <c r="C600" s="1130"/>
      <c r="D600" s="1131"/>
      <c r="E600" s="309"/>
      <c r="F600" s="207" t="s">
        <v>906</v>
      </c>
      <c r="G600" s="588">
        <v>2068</v>
      </c>
      <c r="H600" s="282" t="s">
        <v>343</v>
      </c>
      <c r="I600" s="267"/>
      <c r="J600" s="282" t="s">
        <v>820</v>
      </c>
      <c r="K600" s="190">
        <v>20</v>
      </c>
      <c r="L600" s="1005"/>
      <c r="M600" s="547">
        <f>K600*L600</f>
        <v>0</v>
      </c>
    </row>
    <row r="601" spans="1:13">
      <c r="A601" s="12" t="s">
        <v>826</v>
      </c>
      <c r="B601" s="12"/>
      <c r="C601" s="12"/>
      <c r="D601" s="12"/>
      <c r="E601" s="309" t="s">
        <v>257</v>
      </c>
      <c r="F601" s="207" t="s">
        <v>906</v>
      </c>
      <c r="G601" s="238">
        <v>3624</v>
      </c>
      <c r="H601" s="318" t="s">
        <v>654</v>
      </c>
      <c r="I601" s="210"/>
      <c r="J601" s="265" t="s">
        <v>817</v>
      </c>
      <c r="K601" s="190">
        <v>6</v>
      </c>
      <c r="L601" s="1005"/>
      <c r="M601" s="547">
        <f>K601*L601</f>
        <v>0</v>
      </c>
    </row>
    <row r="602" spans="1:13">
      <c r="A602" s="13"/>
      <c r="B602" s="13"/>
      <c r="C602" s="13"/>
      <c r="D602" s="13"/>
      <c r="E602" s="193" t="s">
        <v>269</v>
      </c>
      <c r="F602" s="193"/>
      <c r="G602" s="556"/>
      <c r="H602" s="270"/>
      <c r="I602" s="556"/>
      <c r="J602" s="270"/>
      <c r="K602" s="694"/>
      <c r="L602" s="1091"/>
    </row>
    <row r="603" spans="1:13">
      <c r="A603" s="13"/>
      <c r="B603" s="13"/>
      <c r="C603" s="13"/>
      <c r="D603" s="13"/>
      <c r="E603" s="193" t="s">
        <v>925</v>
      </c>
      <c r="G603" s="257"/>
      <c r="H603" s="249"/>
      <c r="I603" s="257"/>
      <c r="J603" s="249"/>
      <c r="K603" s="247"/>
      <c r="L603" s="1093"/>
      <c r="M603" s="580"/>
    </row>
    <row r="604" spans="1:13" ht="15" thickBot="1">
      <c r="A604" s="13"/>
      <c r="B604" s="13"/>
      <c r="C604" s="13"/>
      <c r="D604" s="13"/>
      <c r="E604" s="29"/>
      <c r="F604" s="29"/>
      <c r="G604" s="544"/>
      <c r="H604" s="29"/>
      <c r="I604" s="1103" t="s">
        <v>249</v>
      </c>
      <c r="J604" s="1103"/>
      <c r="K604" s="1103"/>
      <c r="L604" s="1281">
        <f>SUM(M578:M601)</f>
        <v>0</v>
      </c>
      <c r="M604" s="1281"/>
    </row>
    <row r="605" spans="1:13">
      <c r="A605" s="21" t="s">
        <v>273</v>
      </c>
      <c r="B605" s="13"/>
      <c r="C605" s="13"/>
      <c r="D605" s="13"/>
      <c r="E605" s="29"/>
      <c r="F605" s="35"/>
      <c r="G605" s="544"/>
      <c r="H605" s="39"/>
      <c r="I605" s="544"/>
      <c r="J605" s="39"/>
      <c r="K605" s="689"/>
      <c r="L605" s="1091"/>
    </row>
    <row r="606" spans="1:13">
      <c r="A606" s="21" t="s">
        <v>274</v>
      </c>
      <c r="B606" s="13"/>
      <c r="C606" s="13"/>
      <c r="D606" s="13"/>
      <c r="E606" s="29"/>
      <c r="F606" s="35"/>
      <c r="G606" s="544"/>
      <c r="H606" s="39"/>
      <c r="I606" s="544"/>
      <c r="J606" s="39"/>
      <c r="K606" s="689"/>
      <c r="L606" s="1091"/>
    </row>
    <row r="607" spans="1:13">
      <c r="A607" s="12" t="s">
        <v>275</v>
      </c>
      <c r="B607" s="13"/>
      <c r="C607" s="13"/>
      <c r="D607" s="13"/>
      <c r="E607" s="29"/>
      <c r="F607" s="35"/>
      <c r="G607" s="544"/>
      <c r="H607" s="39"/>
      <c r="I607" s="544"/>
      <c r="J607" s="39"/>
      <c r="K607" s="689"/>
      <c r="L607" s="1091"/>
    </row>
    <row r="608" spans="1:13">
      <c r="A608" s="12" t="s">
        <v>276</v>
      </c>
      <c r="B608" s="13"/>
      <c r="C608" s="13"/>
      <c r="D608" s="13"/>
      <c r="E608" s="29"/>
      <c r="F608" s="35"/>
      <c r="G608" s="544"/>
      <c r="H608" s="39"/>
      <c r="I608" s="544"/>
      <c r="J608" s="39"/>
      <c r="K608" s="689"/>
      <c r="L608" s="1091"/>
    </row>
    <row r="609" spans="1:13">
      <c r="A609" s="56" t="s">
        <v>277</v>
      </c>
      <c r="B609" s="13"/>
      <c r="C609" s="13"/>
      <c r="D609" s="13"/>
      <c r="E609" s="29"/>
      <c r="F609" s="35"/>
      <c r="G609" s="544"/>
      <c r="H609" s="39"/>
      <c r="I609" s="544"/>
      <c r="J609" s="39"/>
      <c r="K609" s="689"/>
      <c r="L609" s="1091"/>
    </row>
    <row r="610" spans="1:13">
      <c r="A610" s="12"/>
      <c r="B610" s="13"/>
      <c r="C610" s="13"/>
      <c r="D610" s="13"/>
      <c r="E610" s="29"/>
      <c r="F610" s="35"/>
      <c r="G610" s="544"/>
      <c r="H610" s="39"/>
      <c r="I610" s="544"/>
      <c r="J610" s="39"/>
      <c r="K610" s="689"/>
      <c r="L610" s="1091"/>
    </row>
    <row r="611" spans="1:13">
      <c r="A611" s="21" t="s">
        <v>278</v>
      </c>
      <c r="B611" s="13"/>
      <c r="C611" s="13"/>
      <c r="D611" s="13"/>
      <c r="E611" s="29"/>
      <c r="F611" s="35"/>
      <c r="G611" s="544"/>
      <c r="H611" s="39"/>
      <c r="I611" s="544"/>
      <c r="J611" s="39"/>
      <c r="K611" s="689"/>
      <c r="L611" s="1091"/>
    </row>
    <row r="612" spans="1:13">
      <c r="A612" s="12" t="s">
        <v>279</v>
      </c>
      <c r="B612" s="13"/>
      <c r="C612" s="13"/>
      <c r="D612" s="13"/>
      <c r="E612" s="29"/>
      <c r="F612" s="35"/>
      <c r="G612" s="544"/>
      <c r="H612" s="39"/>
      <c r="I612" s="544"/>
      <c r="J612" s="39"/>
      <c r="K612" s="689"/>
      <c r="L612" s="1091"/>
    </row>
    <row r="613" spans="1:13">
      <c r="A613" s="12"/>
      <c r="B613" s="13"/>
      <c r="C613" s="13"/>
      <c r="D613" s="13"/>
      <c r="E613" s="29"/>
      <c r="F613" s="35"/>
      <c r="G613" s="544"/>
      <c r="H613" s="39"/>
      <c r="I613" s="544"/>
      <c r="J613" s="39"/>
      <c r="K613" s="689"/>
      <c r="L613" s="1091"/>
    </row>
    <row r="614" spans="1:13">
      <c r="A614" s="21" t="s">
        <v>280</v>
      </c>
      <c r="B614" s="13"/>
      <c r="C614" s="13"/>
      <c r="D614" s="13"/>
      <c r="E614" s="29"/>
      <c r="F614" s="35"/>
      <c r="G614" s="544"/>
      <c r="H614" s="39"/>
      <c r="I614" s="544"/>
      <c r="J614" s="39"/>
      <c r="K614" s="689"/>
      <c r="L614" s="1091"/>
    </row>
    <row r="615" spans="1:13">
      <c r="A615" s="12" t="s">
        <v>281</v>
      </c>
      <c r="B615" s="13"/>
      <c r="C615" s="13"/>
      <c r="D615" s="13"/>
      <c r="E615" s="29"/>
      <c r="F615" s="35"/>
      <c r="G615" s="544"/>
      <c r="H615" s="39"/>
      <c r="I615" s="544"/>
      <c r="J615" s="39"/>
      <c r="K615" s="190" t="s">
        <v>149</v>
      </c>
      <c r="L615" s="1089" t="s">
        <v>918</v>
      </c>
      <c r="M615" s="547" t="s">
        <v>922</v>
      </c>
    </row>
    <row r="616" spans="1:13">
      <c r="A616" s="12"/>
      <c r="B616" s="13"/>
      <c r="C616" s="13"/>
      <c r="D616" s="13"/>
      <c r="E616" s="29"/>
      <c r="F616" s="35"/>
      <c r="G616" s="544"/>
      <c r="H616" s="39"/>
      <c r="I616" s="544"/>
      <c r="J616" s="39"/>
      <c r="K616" s="247"/>
      <c r="L616" s="1088"/>
    </row>
    <row r="617" spans="1:13">
      <c r="A617" s="21" t="s">
        <v>1105</v>
      </c>
      <c r="B617" s="13"/>
      <c r="C617" s="13"/>
      <c r="D617" s="13"/>
      <c r="E617" s="29"/>
      <c r="F617" s="35"/>
      <c r="G617" s="544"/>
      <c r="H617" s="39"/>
      <c r="I617" s="544"/>
      <c r="J617" s="39"/>
      <c r="K617" s="689"/>
      <c r="L617" s="1088"/>
    </row>
    <row r="618" spans="1:13">
      <c r="A618" s="12" t="s">
        <v>282</v>
      </c>
      <c r="B618" s="13"/>
      <c r="C618" s="13"/>
      <c r="D618" s="13"/>
      <c r="F618" s="35"/>
      <c r="G618" s="544"/>
      <c r="H618" s="39"/>
      <c r="I618" s="544"/>
      <c r="J618" s="39"/>
      <c r="K618" s="190">
        <v>4</v>
      </c>
      <c r="L618" s="1005"/>
      <c r="M618" s="589">
        <f>K618*L618</f>
        <v>0</v>
      </c>
    </row>
    <row r="619" spans="1:13">
      <c r="A619" s="12"/>
      <c r="B619" s="13"/>
      <c r="C619" s="13"/>
      <c r="D619" s="13"/>
      <c r="E619" s="29"/>
      <c r="F619" s="35"/>
      <c r="G619" s="544"/>
      <c r="H619" s="39"/>
      <c r="I619" s="544"/>
      <c r="J619" s="39"/>
      <c r="K619" s="247"/>
      <c r="L619" s="1088"/>
    </row>
    <row r="620" spans="1:13">
      <c r="A620" s="21" t="s">
        <v>283</v>
      </c>
      <c r="B620" s="13"/>
      <c r="C620" s="13"/>
      <c r="D620" s="13"/>
      <c r="E620" s="29"/>
      <c r="F620" s="35"/>
      <c r="G620" s="544"/>
      <c r="H620" s="39"/>
      <c r="I620" s="544"/>
      <c r="J620" s="39"/>
      <c r="K620" s="689"/>
      <c r="L620" s="1088"/>
    </row>
    <row r="621" spans="1:13">
      <c r="A621" s="12" t="s">
        <v>284</v>
      </c>
      <c r="B621" s="13"/>
      <c r="C621" s="13"/>
      <c r="D621" s="13"/>
      <c r="E621" s="206" t="s">
        <v>989</v>
      </c>
      <c r="F621" s="35"/>
      <c r="G621" s="544"/>
      <c r="H621" s="39"/>
      <c r="I621" s="544"/>
      <c r="J621" s="209" t="s">
        <v>285</v>
      </c>
      <c r="K621" s="190">
        <v>15</v>
      </c>
      <c r="L621" s="1005"/>
      <c r="M621" s="589">
        <f>K621*L621</f>
        <v>0</v>
      </c>
    </row>
    <row r="622" spans="1:13">
      <c r="A622" s="12"/>
      <c r="B622" s="13"/>
      <c r="C622" s="13"/>
      <c r="D622" s="13"/>
      <c r="E622" s="29"/>
      <c r="F622" s="35"/>
      <c r="G622" s="544"/>
      <c r="H622" s="39"/>
      <c r="I622" s="544"/>
      <c r="J622" s="249"/>
      <c r="K622" s="247"/>
      <c r="L622" s="1088"/>
      <c r="M622" s="542"/>
    </row>
    <row r="623" spans="1:13">
      <c r="A623" s="21" t="s">
        <v>781</v>
      </c>
      <c r="B623" s="13"/>
      <c r="C623" s="13"/>
      <c r="D623" s="13"/>
      <c r="E623" s="206" t="s">
        <v>286</v>
      </c>
      <c r="F623" s="35"/>
      <c r="G623" s="544"/>
      <c r="H623" s="39"/>
      <c r="I623" s="544"/>
      <c r="J623" s="39"/>
      <c r="K623" s="689"/>
      <c r="L623" s="1088"/>
      <c r="M623" s="542"/>
    </row>
    <row r="624" spans="1:13">
      <c r="A624" s="12" t="s">
        <v>287</v>
      </c>
      <c r="B624" s="12"/>
      <c r="C624" s="12"/>
      <c r="D624" s="39"/>
      <c r="E624" s="206" t="s">
        <v>288</v>
      </c>
      <c r="F624" s="590" t="s">
        <v>908</v>
      </c>
      <c r="G624" s="238">
        <v>5750</v>
      </c>
      <c r="H624" s="209">
        <v>40</v>
      </c>
      <c r="I624" s="210">
        <v>144</v>
      </c>
      <c r="J624" s="209" t="s">
        <v>289</v>
      </c>
      <c r="K624" s="190">
        <v>30</v>
      </c>
      <c r="L624" s="1005"/>
      <c r="M624" s="589">
        <f>K624*L624</f>
        <v>0</v>
      </c>
    </row>
    <row r="625" spans="1:13">
      <c r="A625" s="12" t="s">
        <v>992</v>
      </c>
      <c r="B625" s="197"/>
      <c r="C625" s="197"/>
      <c r="D625" s="320"/>
      <c r="E625" s="206" t="s">
        <v>358</v>
      </c>
      <c r="F625" s="590" t="s">
        <v>991</v>
      </c>
      <c r="G625" s="591" t="s">
        <v>149</v>
      </c>
      <c r="H625" s="590">
        <v>40</v>
      </c>
      <c r="I625" s="591" t="s">
        <v>149</v>
      </c>
      <c r="J625" s="592" t="s">
        <v>289</v>
      </c>
      <c r="K625" s="190" t="s">
        <v>149</v>
      </c>
      <c r="L625" s="1089" t="s">
        <v>918</v>
      </c>
      <c r="M625" s="547" t="s">
        <v>922</v>
      </c>
    </row>
    <row r="626" spans="1:13">
      <c r="A626" s="12" t="s">
        <v>290</v>
      </c>
      <c r="B626" s="12"/>
      <c r="C626" s="12"/>
      <c r="D626" s="12"/>
      <c r="E626" s="206" t="s">
        <v>291</v>
      </c>
      <c r="F626" s="590" t="s">
        <v>908</v>
      </c>
      <c r="G626" s="238">
        <v>50</v>
      </c>
      <c r="H626" s="209">
        <v>40</v>
      </c>
      <c r="I626" s="210">
        <v>2</v>
      </c>
      <c r="J626" s="209" t="s">
        <v>289</v>
      </c>
      <c r="K626" s="190">
        <v>30</v>
      </c>
      <c r="L626" s="1005"/>
      <c r="M626" s="589">
        <f>K626*L626</f>
        <v>0</v>
      </c>
    </row>
    <row r="627" spans="1:13">
      <c r="A627" s="12" t="s">
        <v>292</v>
      </c>
      <c r="B627" s="12"/>
      <c r="C627" s="12"/>
      <c r="D627" s="12"/>
      <c r="E627" s="206" t="s">
        <v>291</v>
      </c>
      <c r="F627" s="590" t="s">
        <v>908</v>
      </c>
      <c r="G627" s="238">
        <v>3600</v>
      </c>
      <c r="H627" s="209" t="s">
        <v>293</v>
      </c>
      <c r="I627" s="210">
        <f>3600/20</f>
        <v>180</v>
      </c>
      <c r="J627" s="209" t="s">
        <v>289</v>
      </c>
      <c r="K627" s="190">
        <v>30</v>
      </c>
      <c r="L627" s="1005"/>
      <c r="M627" s="589">
        <f>K627*L627</f>
        <v>0</v>
      </c>
    </row>
    <row r="628" spans="1:13">
      <c r="A628" s="13"/>
      <c r="B628" s="13"/>
      <c r="C628" s="13"/>
      <c r="D628" s="13"/>
      <c r="E628" s="29"/>
      <c r="F628" s="256" t="s">
        <v>294</v>
      </c>
      <c r="G628" s="257"/>
      <c r="H628" s="249"/>
      <c r="J628" s="249"/>
      <c r="K628" s="247"/>
      <c r="L628" s="1091"/>
    </row>
    <row r="629" spans="1:13">
      <c r="A629" s="13"/>
      <c r="B629" s="13"/>
      <c r="C629" s="13"/>
      <c r="D629" s="13"/>
      <c r="E629" s="29"/>
      <c r="F629" s="36" t="s">
        <v>295</v>
      </c>
      <c r="G629" s="257"/>
      <c r="H629" s="249"/>
      <c r="I629" s="544"/>
      <c r="J629" s="249"/>
      <c r="K629" s="247"/>
      <c r="L629" s="1091"/>
    </row>
    <row r="630" spans="1:13">
      <c r="A630" s="21" t="s">
        <v>296</v>
      </c>
      <c r="B630" s="13"/>
      <c r="C630" s="13"/>
      <c r="D630" s="13"/>
      <c r="E630" s="29"/>
      <c r="F630" s="35"/>
      <c r="G630" s="544"/>
      <c r="H630" s="39"/>
      <c r="I630" s="544"/>
      <c r="J630" s="39"/>
      <c r="K630" s="689"/>
      <c r="L630" s="1091"/>
    </row>
    <row r="631" spans="1:13">
      <c r="A631" s="21" t="s">
        <v>297</v>
      </c>
      <c r="B631" s="13"/>
      <c r="C631" s="13"/>
      <c r="D631" s="13"/>
      <c r="E631" s="29"/>
      <c r="F631" s="35"/>
      <c r="G631" s="544"/>
      <c r="H631" s="39"/>
      <c r="I631" s="544"/>
      <c r="J631" s="39"/>
      <c r="K631" s="689"/>
      <c r="L631" s="1091"/>
    </row>
    <row r="632" spans="1:13">
      <c r="A632" s="12" t="s">
        <v>650</v>
      </c>
      <c r="B632" s="12"/>
      <c r="C632" s="12"/>
      <c r="D632" s="12"/>
      <c r="E632" s="206" t="s">
        <v>298</v>
      </c>
      <c r="F632" s="590" t="s">
        <v>908</v>
      </c>
      <c r="G632" s="238">
        <v>5750</v>
      </c>
      <c r="H632" s="209" t="s">
        <v>299</v>
      </c>
      <c r="I632" s="210">
        <v>56</v>
      </c>
      <c r="J632" s="209" t="s">
        <v>300</v>
      </c>
      <c r="K632" s="190">
        <v>8</v>
      </c>
      <c r="L632" s="1005"/>
      <c r="M632" s="547">
        <f>K632*L632</f>
        <v>0</v>
      </c>
    </row>
    <row r="633" spans="1:13">
      <c r="A633" s="12" t="s">
        <v>649</v>
      </c>
      <c r="B633" s="12"/>
      <c r="C633" s="12"/>
      <c r="D633" s="12"/>
      <c r="E633" s="206" t="s">
        <v>301</v>
      </c>
      <c r="F633" s="590" t="s">
        <v>908</v>
      </c>
      <c r="G633" s="238">
        <v>5750</v>
      </c>
      <c r="H633" s="209" t="s">
        <v>299</v>
      </c>
      <c r="I633" s="210">
        <v>56</v>
      </c>
      <c r="J633" s="209" t="s">
        <v>300</v>
      </c>
      <c r="K633" s="190">
        <v>8</v>
      </c>
      <c r="L633" s="1005"/>
      <c r="M633" s="547">
        <f>K633*L633</f>
        <v>0</v>
      </c>
    </row>
    <row r="634" spans="1:13">
      <c r="A634" s="12" t="s">
        <v>302</v>
      </c>
      <c r="B634" s="12"/>
      <c r="C634" s="12"/>
      <c r="D634" s="12"/>
      <c r="E634" s="206" t="s">
        <v>303</v>
      </c>
      <c r="F634" s="590" t="s">
        <v>908</v>
      </c>
      <c r="G634" s="238">
        <v>5250</v>
      </c>
      <c r="H634" s="209" t="s">
        <v>304</v>
      </c>
      <c r="I634" s="210">
        <v>11</v>
      </c>
      <c r="J634" s="209" t="s">
        <v>285</v>
      </c>
      <c r="K634" s="190">
        <v>4</v>
      </c>
      <c r="L634" s="1005"/>
      <c r="M634" s="547">
        <f>K634*L634</f>
        <v>0</v>
      </c>
    </row>
    <row r="635" spans="1:13">
      <c r="A635" s="12" t="s">
        <v>305</v>
      </c>
      <c r="B635" s="12"/>
      <c r="C635" s="12"/>
      <c r="D635" s="12"/>
      <c r="E635" s="206" t="s">
        <v>306</v>
      </c>
      <c r="F635" s="590" t="s">
        <v>908</v>
      </c>
      <c r="G635" s="238">
        <v>50</v>
      </c>
      <c r="H635" s="209" t="s">
        <v>307</v>
      </c>
      <c r="I635" s="210">
        <v>1</v>
      </c>
      <c r="J635" s="209" t="s">
        <v>308</v>
      </c>
      <c r="K635" s="190">
        <v>2</v>
      </c>
      <c r="L635" s="1005"/>
      <c r="M635" s="547">
        <f>K635*L635</f>
        <v>0</v>
      </c>
    </row>
    <row r="636" spans="1:13" ht="24.75" customHeight="1">
      <c r="A636" s="1129" t="s">
        <v>699</v>
      </c>
      <c r="B636" s="1130"/>
      <c r="C636" s="1130"/>
      <c r="D636" s="1131"/>
      <c r="E636" s="286" t="s">
        <v>306</v>
      </c>
      <c r="F636" s="207" t="s">
        <v>908</v>
      </c>
      <c r="G636" s="588">
        <v>3600</v>
      </c>
      <c r="H636" s="282" t="s">
        <v>309</v>
      </c>
      <c r="I636" s="267">
        <v>4</v>
      </c>
      <c r="J636" s="282" t="s">
        <v>308</v>
      </c>
      <c r="K636" s="190">
        <v>2</v>
      </c>
      <c r="L636" s="1005"/>
      <c r="M636" s="547">
        <f>K636*L636</f>
        <v>0</v>
      </c>
    </row>
    <row r="637" spans="1:13" ht="27.75" customHeight="1">
      <c r="A637" s="154"/>
      <c r="B637" s="155"/>
      <c r="C637" s="155"/>
      <c r="D637" s="141"/>
      <c r="E637" s="1291" t="s">
        <v>651</v>
      </c>
      <c r="F637" s="1291"/>
      <c r="G637" s="1291"/>
      <c r="H637" s="1291"/>
      <c r="I637" s="1291"/>
      <c r="J637" s="1291"/>
      <c r="K637" s="1291"/>
      <c r="L637" s="1091"/>
    </row>
    <row r="638" spans="1:13" ht="27.75" customHeight="1">
      <c r="A638" s="154"/>
      <c r="B638" s="155"/>
      <c r="C638" s="155"/>
      <c r="D638" s="141"/>
      <c r="E638" s="1288" t="s">
        <v>1000</v>
      </c>
      <c r="F638" s="1288"/>
      <c r="G638" s="1288"/>
      <c r="H638" s="1288"/>
      <c r="I638" s="1288"/>
      <c r="J638" s="1288"/>
      <c r="K638" s="1288"/>
      <c r="L638" s="1091"/>
    </row>
    <row r="639" spans="1:13" ht="27.75" customHeight="1">
      <c r="A639" s="154"/>
      <c r="B639" s="155"/>
      <c r="C639" s="155"/>
      <c r="D639" s="141"/>
      <c r="E639" s="1288" t="s">
        <v>1221</v>
      </c>
      <c r="F639" s="1288"/>
      <c r="G639" s="1288"/>
      <c r="H639" s="1288"/>
      <c r="I639" s="1288"/>
      <c r="J639" s="1288"/>
      <c r="K639" s="1288"/>
      <c r="L639" s="1091"/>
    </row>
    <row r="640" spans="1:13">
      <c r="A640" s="154"/>
      <c r="B640" s="155"/>
      <c r="C640" s="155"/>
      <c r="D640" s="141"/>
      <c r="E640" s="1288" t="s">
        <v>653</v>
      </c>
      <c r="F640" s="1288"/>
      <c r="G640" s="1288"/>
      <c r="H640" s="1288"/>
      <c r="I640" s="1288"/>
      <c r="J640" s="1288"/>
      <c r="K640" s="1288"/>
      <c r="L640" s="1091"/>
    </row>
    <row r="641" spans="1:13">
      <c r="A641" s="12"/>
      <c r="B641" s="12"/>
      <c r="C641" s="12"/>
      <c r="D641" s="12"/>
      <c r="E641" s="29"/>
      <c r="F641" s="42"/>
      <c r="G641" s="576"/>
      <c r="H641" s="42"/>
      <c r="J641" s="42"/>
      <c r="L641" s="1091"/>
    </row>
    <row r="642" spans="1:13">
      <c r="A642" s="21" t="s">
        <v>310</v>
      </c>
      <c r="B642" s="12"/>
      <c r="C642" s="12"/>
      <c r="D642" s="12"/>
      <c r="E642" s="29"/>
      <c r="F642" s="593"/>
      <c r="G642" s="594"/>
      <c r="H642" s="595"/>
      <c r="I642" s="594"/>
      <c r="J642" s="595"/>
      <c r="K642" s="698"/>
      <c r="L642" s="1088"/>
    </row>
    <row r="643" spans="1:13">
      <c r="A643" s="37" t="s">
        <v>311</v>
      </c>
      <c r="B643" s="12"/>
      <c r="C643" s="12"/>
      <c r="D643" s="12"/>
      <c r="E643" s="596" t="s">
        <v>312</v>
      </c>
      <c r="F643" s="207" t="s">
        <v>908</v>
      </c>
      <c r="G643" s="210">
        <f>1850+360</f>
        <v>2210</v>
      </c>
      <c r="H643" s="210" t="s">
        <v>654</v>
      </c>
      <c r="I643" s="210"/>
      <c r="J643" s="209" t="s">
        <v>313</v>
      </c>
      <c r="K643" s="190">
        <v>1</v>
      </c>
      <c r="L643" s="1006"/>
      <c r="M643" s="597">
        <f>K643*L643</f>
        <v>0</v>
      </c>
    </row>
    <row r="644" spans="1:13">
      <c r="A644" s="37" t="s">
        <v>314</v>
      </c>
      <c r="B644" s="12"/>
      <c r="C644" s="12"/>
      <c r="D644" s="12"/>
      <c r="E644" s="596" t="s">
        <v>315</v>
      </c>
      <c r="F644" s="207" t="s">
        <v>908</v>
      </c>
      <c r="G644" s="210">
        <f t="shared" ref="G644:G645" si="15">1850+360</f>
        <v>2210</v>
      </c>
      <c r="H644" s="210" t="s">
        <v>654</v>
      </c>
      <c r="I644" s="210"/>
      <c r="J644" s="209" t="s">
        <v>313</v>
      </c>
      <c r="K644" s="190">
        <v>1</v>
      </c>
      <c r="L644" s="1006"/>
      <c r="M644" s="597">
        <f>K644*L644</f>
        <v>0</v>
      </c>
    </row>
    <row r="645" spans="1:13">
      <c r="A645" s="37" t="s">
        <v>316</v>
      </c>
      <c r="B645" s="12"/>
      <c r="C645" s="12"/>
      <c r="D645" s="12"/>
      <c r="E645" s="596" t="s">
        <v>317</v>
      </c>
      <c r="F645" s="207" t="s">
        <v>908</v>
      </c>
      <c r="G645" s="210">
        <f t="shared" si="15"/>
        <v>2210</v>
      </c>
      <c r="H645" s="210" t="s">
        <v>654</v>
      </c>
      <c r="I645" s="210"/>
      <c r="J645" s="209" t="s">
        <v>313</v>
      </c>
      <c r="K645" s="190">
        <v>1</v>
      </c>
      <c r="L645" s="1006"/>
      <c r="M645" s="597">
        <f>K645*L645</f>
        <v>0</v>
      </c>
    </row>
    <row r="646" spans="1:13">
      <c r="A646" s="13"/>
      <c r="B646" s="13"/>
      <c r="C646" s="13"/>
      <c r="D646" s="13"/>
      <c r="E646" s="182" t="s">
        <v>653</v>
      </c>
      <c r="F646" s="193"/>
      <c r="G646" s="544"/>
      <c r="H646" s="39"/>
      <c r="I646" s="544"/>
      <c r="J646" s="39"/>
      <c r="K646" s="689"/>
      <c r="L646" s="1091"/>
    </row>
    <row r="647" spans="1:13">
      <c r="A647" s="13"/>
      <c r="B647" s="13"/>
      <c r="C647" s="13"/>
      <c r="D647" s="13"/>
      <c r="E647" s="182" t="s">
        <v>652</v>
      </c>
      <c r="F647" s="193"/>
      <c r="G647" s="544"/>
      <c r="H647" s="39"/>
      <c r="I647" s="544"/>
      <c r="J647" s="39"/>
      <c r="K647" s="689"/>
      <c r="L647" s="1091"/>
    </row>
    <row r="648" spans="1:13">
      <c r="A648" s="21" t="s">
        <v>318</v>
      </c>
      <c r="B648" s="13"/>
      <c r="C648" s="13"/>
      <c r="D648" s="13"/>
      <c r="E648" s="29"/>
      <c r="F648" s="35"/>
      <c r="G648" s="544"/>
      <c r="H648" s="39"/>
      <c r="I648" s="544"/>
      <c r="J648" s="249"/>
      <c r="K648" s="247"/>
      <c r="L648" s="1091"/>
    </row>
    <row r="649" spans="1:13">
      <c r="A649" s="21" t="s">
        <v>319</v>
      </c>
      <c r="B649" s="13"/>
      <c r="C649" s="13"/>
      <c r="D649" s="13"/>
      <c r="E649" s="29"/>
      <c r="F649" s="35"/>
      <c r="G649" s="544"/>
      <c r="H649" s="39"/>
      <c r="I649" s="544"/>
      <c r="J649" s="39"/>
      <c r="K649" s="247"/>
      <c r="L649" s="1091"/>
    </row>
    <row r="650" spans="1:13">
      <c r="A650" s="12" t="s">
        <v>320</v>
      </c>
      <c r="B650" s="13"/>
      <c r="C650" s="13"/>
      <c r="D650" s="13"/>
      <c r="E650" s="206" t="s">
        <v>321</v>
      </c>
      <c r="F650" s="207" t="s">
        <v>322</v>
      </c>
      <c r="G650" s="210"/>
      <c r="H650" s="209" t="s">
        <v>397</v>
      </c>
      <c r="I650" s="210"/>
      <c r="J650" s="209">
        <v>1</v>
      </c>
      <c r="K650" s="190" t="s">
        <v>149</v>
      </c>
      <c r="L650" s="1089" t="s">
        <v>918</v>
      </c>
      <c r="M650" s="547" t="s">
        <v>922</v>
      </c>
    </row>
    <row r="651" spans="1:13">
      <c r="A651" s="12"/>
      <c r="B651" s="13"/>
      <c r="C651" s="13"/>
      <c r="D651" s="13"/>
      <c r="E651" s="202" t="s">
        <v>796</v>
      </c>
      <c r="F651" s="256"/>
      <c r="G651" s="257"/>
      <c r="H651" s="249"/>
      <c r="I651" s="257"/>
      <c r="J651" s="249"/>
      <c r="K651" s="247"/>
      <c r="L651" s="1091"/>
    </row>
    <row r="652" spans="1:13">
      <c r="A652" s="12"/>
      <c r="B652" s="13"/>
      <c r="C652" s="13"/>
      <c r="D652" s="13"/>
      <c r="E652" s="202"/>
      <c r="F652" s="256"/>
      <c r="G652" s="257"/>
      <c r="H652" s="249"/>
      <c r="I652" s="257"/>
      <c r="J652" s="249"/>
      <c r="K652" s="247"/>
      <c r="L652" s="1091"/>
    </row>
    <row r="653" spans="1:13">
      <c r="A653" s="21" t="s">
        <v>323</v>
      </c>
      <c r="B653" s="13"/>
      <c r="C653" s="13"/>
      <c r="D653" s="13"/>
      <c r="E653" s="29"/>
      <c r="F653" s="35"/>
      <c r="G653" s="544"/>
      <c r="H653" s="36"/>
      <c r="I653" s="544"/>
      <c r="J653" s="36"/>
      <c r="K653" s="689"/>
      <c r="L653" s="1091"/>
    </row>
    <row r="654" spans="1:13">
      <c r="A654" s="12" t="s">
        <v>324</v>
      </c>
      <c r="B654" s="13"/>
      <c r="C654" s="13"/>
      <c r="D654" s="13"/>
      <c r="E654" s="206" t="s">
        <v>321</v>
      </c>
      <c r="F654" s="207" t="s">
        <v>322</v>
      </c>
      <c r="G654" s="586"/>
      <c r="H654" s="209">
        <v>1</v>
      </c>
      <c r="I654" s="210"/>
      <c r="J654" s="209"/>
      <c r="K654" s="190" t="s">
        <v>149</v>
      </c>
      <c r="L654" s="1089" t="s">
        <v>918</v>
      </c>
      <c r="M654" s="547" t="s">
        <v>922</v>
      </c>
    </row>
    <row r="655" spans="1:13">
      <c r="A655" s="12" t="s">
        <v>325</v>
      </c>
      <c r="B655" s="13"/>
      <c r="C655" s="13"/>
      <c r="D655" s="13"/>
      <c r="E655" s="206" t="s">
        <v>321</v>
      </c>
      <c r="F655" s="207" t="s">
        <v>322</v>
      </c>
      <c r="G655" s="586"/>
      <c r="H655" s="209">
        <v>1</v>
      </c>
      <c r="I655" s="210"/>
      <c r="J655" s="209"/>
      <c r="K655" s="190" t="s">
        <v>149</v>
      </c>
      <c r="L655" s="1089" t="s">
        <v>918</v>
      </c>
      <c r="M655" s="547" t="s">
        <v>922</v>
      </c>
    </row>
    <row r="656" spans="1:13">
      <c r="A656" s="12" t="s">
        <v>326</v>
      </c>
      <c r="B656" s="13"/>
      <c r="C656" s="13"/>
      <c r="D656" s="39" t="s">
        <v>327</v>
      </c>
      <c r="E656" s="206" t="s">
        <v>328</v>
      </c>
      <c r="F656" s="207" t="s">
        <v>322</v>
      </c>
      <c r="G656" s="586"/>
      <c r="H656" s="209">
        <v>1</v>
      </c>
      <c r="I656" s="210"/>
      <c r="J656" s="209"/>
      <c r="K656" s="190" t="s">
        <v>149</v>
      </c>
      <c r="L656" s="1089" t="s">
        <v>918</v>
      </c>
      <c r="M656" s="547" t="s">
        <v>922</v>
      </c>
    </row>
    <row r="657" spans="1:13">
      <c r="A657" s="12" t="s">
        <v>329</v>
      </c>
      <c r="B657" s="13"/>
      <c r="C657" s="13"/>
      <c r="D657" s="13"/>
      <c r="E657" s="206" t="s">
        <v>298</v>
      </c>
      <c r="F657" s="207" t="s">
        <v>322</v>
      </c>
      <c r="G657" s="586"/>
      <c r="H657" s="209">
        <v>1</v>
      </c>
      <c r="I657" s="210"/>
      <c r="J657" s="209"/>
      <c r="K657" s="190" t="s">
        <v>149</v>
      </c>
      <c r="L657" s="1089" t="s">
        <v>918</v>
      </c>
      <c r="M657" s="547" t="s">
        <v>922</v>
      </c>
    </row>
    <row r="658" spans="1:13">
      <c r="A658" s="12" t="s">
        <v>330</v>
      </c>
      <c r="B658" s="13"/>
      <c r="C658" s="13"/>
      <c r="D658" s="39" t="s">
        <v>331</v>
      </c>
      <c r="E658" s="206" t="s">
        <v>332</v>
      </c>
      <c r="F658" s="207"/>
      <c r="G658" s="586"/>
      <c r="H658" s="209"/>
      <c r="I658" s="210"/>
      <c r="J658" s="209"/>
      <c r="K658" s="190" t="s">
        <v>149</v>
      </c>
      <c r="L658" s="1089" t="s">
        <v>918</v>
      </c>
      <c r="M658" s="547" t="s">
        <v>922</v>
      </c>
    </row>
    <row r="659" spans="1:13">
      <c r="A659" s="37" t="s">
        <v>333</v>
      </c>
      <c r="B659" s="13"/>
      <c r="C659" s="13"/>
      <c r="D659" s="13"/>
      <c r="E659" s="206" t="s">
        <v>303</v>
      </c>
      <c r="F659" s="207" t="s">
        <v>322</v>
      </c>
      <c r="G659" s="586"/>
      <c r="H659" s="209">
        <v>1</v>
      </c>
      <c r="I659" s="210"/>
      <c r="J659" s="209"/>
      <c r="K659" s="190" t="s">
        <v>149</v>
      </c>
      <c r="L659" s="1089" t="s">
        <v>918</v>
      </c>
      <c r="M659" s="547" t="s">
        <v>922</v>
      </c>
    </row>
    <row r="660" spans="1:13">
      <c r="A660" s="12" t="s">
        <v>334</v>
      </c>
      <c r="B660" s="13"/>
      <c r="C660" s="13"/>
      <c r="D660" s="13"/>
      <c r="E660" s="206" t="s">
        <v>335</v>
      </c>
      <c r="F660" s="207" t="s">
        <v>322</v>
      </c>
      <c r="G660" s="586"/>
      <c r="H660" s="209">
        <v>1</v>
      </c>
      <c r="I660" s="210"/>
      <c r="J660" s="209"/>
      <c r="K660" s="190" t="s">
        <v>149</v>
      </c>
      <c r="L660" s="1089" t="s">
        <v>918</v>
      </c>
      <c r="M660" s="547" t="s">
        <v>922</v>
      </c>
    </row>
    <row r="661" spans="1:13">
      <c r="A661" s="37" t="s">
        <v>336</v>
      </c>
      <c r="B661" s="13"/>
      <c r="C661" s="13"/>
      <c r="D661" s="13"/>
      <c r="E661" s="206" t="s">
        <v>337</v>
      </c>
      <c r="F661" s="207" t="s">
        <v>322</v>
      </c>
      <c r="G661" s="586"/>
      <c r="H661" s="209">
        <v>1</v>
      </c>
      <c r="I661" s="210"/>
      <c r="J661" s="209"/>
      <c r="K661" s="190" t="s">
        <v>149</v>
      </c>
      <c r="L661" s="1089" t="s">
        <v>918</v>
      </c>
      <c r="M661" s="547" t="s">
        <v>922</v>
      </c>
    </row>
    <row r="662" spans="1:13">
      <c r="A662" s="37" t="s">
        <v>338</v>
      </c>
      <c r="B662" s="13"/>
      <c r="C662" s="13"/>
      <c r="D662" s="13"/>
      <c r="E662" s="206" t="s">
        <v>339</v>
      </c>
      <c r="F662" s="207" t="s">
        <v>322</v>
      </c>
      <c r="G662" s="586"/>
      <c r="H662" s="209">
        <v>1</v>
      </c>
      <c r="I662" s="210"/>
      <c r="J662" s="209"/>
      <c r="K662" s="190" t="s">
        <v>149</v>
      </c>
      <c r="L662" s="1089" t="s">
        <v>918</v>
      </c>
      <c r="M662" s="547" t="s">
        <v>922</v>
      </c>
    </row>
    <row r="663" spans="1:13">
      <c r="A663" s="37"/>
      <c r="B663" s="13"/>
      <c r="C663" s="13"/>
      <c r="D663" s="13"/>
      <c r="E663" s="29"/>
      <c r="F663" s="256"/>
      <c r="G663" s="567"/>
      <c r="H663" s="249"/>
      <c r="I663" s="257"/>
      <c r="J663" s="249"/>
      <c r="K663" s="695"/>
      <c r="L663" s="1091"/>
    </row>
    <row r="664" spans="1:13">
      <c r="A664" s="21" t="s">
        <v>340</v>
      </c>
      <c r="B664" s="13"/>
      <c r="C664" s="13"/>
      <c r="D664" s="13"/>
      <c r="E664" s="29"/>
      <c r="F664" s="35"/>
      <c r="G664" s="544"/>
      <c r="H664" s="36"/>
      <c r="I664" s="544"/>
      <c r="J664" s="36"/>
      <c r="K664" s="689"/>
      <c r="L664" s="1091"/>
    </row>
    <row r="665" spans="1:13">
      <c r="A665" s="37" t="s">
        <v>341</v>
      </c>
      <c r="B665" s="13"/>
      <c r="C665" s="13"/>
      <c r="D665" s="13"/>
      <c r="E665" s="206" t="s">
        <v>342</v>
      </c>
      <c r="F665" s="207"/>
      <c r="G665" s="210"/>
      <c r="H665" s="291"/>
      <c r="I665" s="210"/>
      <c r="J665" s="209" t="s">
        <v>285</v>
      </c>
      <c r="K665" s="190" t="s">
        <v>149</v>
      </c>
      <c r="L665" s="1089" t="s">
        <v>918</v>
      </c>
      <c r="M665" s="547" t="s">
        <v>922</v>
      </c>
    </row>
    <row r="666" spans="1:13">
      <c r="A666" s="12" t="s">
        <v>324</v>
      </c>
      <c r="B666" s="13"/>
      <c r="C666" s="13"/>
      <c r="D666" s="13"/>
      <c r="E666" s="206" t="s">
        <v>342</v>
      </c>
      <c r="F666" s="207" t="s">
        <v>908</v>
      </c>
      <c r="G666" s="586"/>
      <c r="H666" s="209" t="s">
        <v>343</v>
      </c>
      <c r="I666" s="210"/>
      <c r="J666" s="586" t="s">
        <v>149</v>
      </c>
      <c r="K666" s="190" t="s">
        <v>149</v>
      </c>
      <c r="L666" s="1089" t="s">
        <v>918</v>
      </c>
      <c r="M666" s="547" t="s">
        <v>922</v>
      </c>
    </row>
    <row r="667" spans="1:13">
      <c r="A667" s="12" t="s">
        <v>325</v>
      </c>
      <c r="B667" s="13"/>
      <c r="C667" s="13"/>
      <c r="D667" s="13"/>
      <c r="E667" s="206" t="s">
        <v>342</v>
      </c>
      <c r="F667" s="207" t="s">
        <v>908</v>
      </c>
      <c r="G667" s="586"/>
      <c r="H667" s="209" t="s">
        <v>343</v>
      </c>
      <c r="I667" s="210"/>
      <c r="J667" s="586" t="s">
        <v>149</v>
      </c>
      <c r="K667" s="190" t="s">
        <v>149</v>
      </c>
      <c r="L667" s="1089" t="s">
        <v>918</v>
      </c>
      <c r="M667" s="547" t="s">
        <v>922</v>
      </c>
    </row>
    <row r="668" spans="1:13">
      <c r="A668" s="37" t="s">
        <v>326</v>
      </c>
      <c r="B668" s="13"/>
      <c r="C668" s="13"/>
      <c r="D668" s="39" t="s">
        <v>327</v>
      </c>
      <c r="E668" s="206" t="s">
        <v>328</v>
      </c>
      <c r="F668" s="207" t="s">
        <v>908</v>
      </c>
      <c r="G668" s="586"/>
      <c r="H668" s="209" t="s">
        <v>343</v>
      </c>
      <c r="I668" s="210"/>
      <c r="J668" s="209" t="s">
        <v>285</v>
      </c>
      <c r="K668" s="190" t="s">
        <v>149</v>
      </c>
      <c r="L668" s="1089" t="s">
        <v>918</v>
      </c>
      <c r="M668" s="547" t="s">
        <v>922</v>
      </c>
    </row>
    <row r="669" spans="1:13">
      <c r="A669" s="12" t="s">
        <v>329</v>
      </c>
      <c r="B669" s="13"/>
      <c r="C669" s="13"/>
      <c r="D669" s="13"/>
      <c r="E669" s="206" t="s">
        <v>298</v>
      </c>
      <c r="F669" s="207" t="s">
        <v>908</v>
      </c>
      <c r="G669" s="586"/>
      <c r="H669" s="209" t="s">
        <v>343</v>
      </c>
      <c r="I669" s="210"/>
      <c r="J669" s="209" t="s">
        <v>285</v>
      </c>
      <c r="K669" s="190" t="s">
        <v>149</v>
      </c>
      <c r="L669" s="1089" t="s">
        <v>918</v>
      </c>
      <c r="M669" s="547" t="s">
        <v>922</v>
      </c>
    </row>
    <row r="670" spans="1:13">
      <c r="A670" s="12" t="s">
        <v>330</v>
      </c>
      <c r="B670" s="13"/>
      <c r="C670" s="13"/>
      <c r="D670" s="39" t="s">
        <v>331</v>
      </c>
      <c r="E670" s="206" t="s">
        <v>332</v>
      </c>
      <c r="F670" s="207"/>
      <c r="G670" s="586"/>
      <c r="H670" s="209"/>
      <c r="I670" s="210"/>
      <c r="J670" s="209"/>
      <c r="K670" s="190" t="s">
        <v>149</v>
      </c>
      <c r="L670" s="1089" t="s">
        <v>918</v>
      </c>
      <c r="M670" s="547" t="s">
        <v>922</v>
      </c>
    </row>
    <row r="671" spans="1:13">
      <c r="A671" s="12" t="s">
        <v>344</v>
      </c>
      <c r="B671" s="13"/>
      <c r="C671" s="13"/>
      <c r="D671" s="13"/>
      <c r="E671" s="206" t="s">
        <v>345</v>
      </c>
      <c r="F671" s="207" t="s">
        <v>908</v>
      </c>
      <c r="G671" s="586"/>
      <c r="H671" s="209" t="s">
        <v>343</v>
      </c>
      <c r="I671" s="210"/>
      <c r="J671" s="586" t="s">
        <v>149</v>
      </c>
      <c r="K671" s="190" t="s">
        <v>149</v>
      </c>
      <c r="L671" s="1089" t="s">
        <v>918</v>
      </c>
      <c r="M671" s="547" t="s">
        <v>922</v>
      </c>
    </row>
    <row r="672" spans="1:13">
      <c r="A672" s="12" t="s">
        <v>346</v>
      </c>
      <c r="B672" s="13"/>
      <c r="C672" s="13"/>
      <c r="D672" s="13"/>
      <c r="E672" s="206" t="s">
        <v>347</v>
      </c>
      <c r="F672" s="207" t="s">
        <v>906</v>
      </c>
      <c r="G672" s="586"/>
      <c r="H672" s="291">
        <v>250</v>
      </c>
      <c r="I672" s="210"/>
      <c r="J672" s="209">
        <v>2000</v>
      </c>
      <c r="K672" s="190" t="s">
        <v>149</v>
      </c>
      <c r="L672" s="1089" t="s">
        <v>918</v>
      </c>
      <c r="M672" s="547" t="s">
        <v>922</v>
      </c>
    </row>
    <row r="673" spans="1:13">
      <c r="A673" s="12" t="s">
        <v>334</v>
      </c>
      <c r="B673" s="13"/>
      <c r="C673" s="13"/>
      <c r="D673" s="13"/>
      <c r="E673" s="206" t="s">
        <v>335</v>
      </c>
      <c r="F673" s="207" t="s">
        <v>908</v>
      </c>
      <c r="G673" s="586"/>
      <c r="H673" s="209" t="s">
        <v>343</v>
      </c>
      <c r="I673" s="210"/>
      <c r="J673" s="209"/>
      <c r="K673" s="190" t="s">
        <v>149</v>
      </c>
      <c r="L673" s="1089" t="s">
        <v>918</v>
      </c>
      <c r="M673" s="547" t="s">
        <v>922</v>
      </c>
    </row>
    <row r="674" spans="1:13">
      <c r="A674" s="1158" t="s">
        <v>683</v>
      </c>
      <c r="B674" s="1158"/>
      <c r="C674" s="1158"/>
      <c r="D674" s="1159"/>
      <c r="E674" s="206" t="s">
        <v>348</v>
      </c>
      <c r="F674" s="207" t="s">
        <v>908</v>
      </c>
      <c r="G674" s="586"/>
      <c r="H674" s="493" t="s">
        <v>343</v>
      </c>
      <c r="I674" s="210"/>
      <c r="J674" s="586" t="s">
        <v>149</v>
      </c>
      <c r="K674" s="190" t="s">
        <v>149</v>
      </c>
      <c r="L674" s="1089" t="s">
        <v>918</v>
      </c>
      <c r="M674" s="547" t="s">
        <v>922</v>
      </c>
    </row>
    <row r="675" spans="1:13">
      <c r="A675" s="13"/>
      <c r="B675" s="13"/>
      <c r="C675" s="13"/>
      <c r="D675" s="13"/>
      <c r="E675" s="283" t="s">
        <v>349</v>
      </c>
      <c r="F675" s="193"/>
      <c r="G675" s="257"/>
      <c r="H675" s="249"/>
      <c r="I675" s="257"/>
      <c r="J675" s="249"/>
      <c r="K675" s="247"/>
      <c r="L675" s="1091"/>
    </row>
    <row r="676" spans="1:13">
      <c r="A676" s="12"/>
      <c r="B676" s="13"/>
      <c r="C676" s="13"/>
      <c r="D676" s="13"/>
      <c r="E676" s="202"/>
      <c r="F676" s="256"/>
      <c r="G676" s="567"/>
      <c r="H676" s="249"/>
      <c r="I676" s="257"/>
      <c r="J676" s="250"/>
      <c r="K676" s="247"/>
      <c r="L676" s="1091"/>
    </row>
    <row r="677" spans="1:13">
      <c r="A677" s="21" t="s">
        <v>350</v>
      </c>
      <c r="B677" s="13"/>
      <c r="C677" s="13"/>
      <c r="D677" s="13"/>
      <c r="E677" s="29"/>
      <c r="F677" s="35"/>
      <c r="G677" s="544"/>
      <c r="H677" s="39"/>
      <c r="I677" s="544"/>
      <c r="J677" s="39"/>
      <c r="K677" s="689"/>
      <c r="L677" s="1091"/>
    </row>
    <row r="678" spans="1:13">
      <c r="A678" s="12" t="s">
        <v>351</v>
      </c>
      <c r="B678" s="13"/>
      <c r="C678" s="13"/>
      <c r="D678" s="13"/>
      <c r="E678" s="29"/>
      <c r="F678" s="35"/>
      <c r="G678" s="544"/>
      <c r="H678" s="39"/>
      <c r="I678" s="544"/>
      <c r="J678" s="39"/>
      <c r="K678" s="689"/>
      <c r="L678" s="1091"/>
    </row>
    <row r="679" spans="1:13">
      <c r="A679" s="12" t="s">
        <v>352</v>
      </c>
      <c r="B679" s="13"/>
      <c r="C679" s="13"/>
      <c r="D679" s="13"/>
      <c r="E679" s="29"/>
      <c r="F679" s="35"/>
      <c r="G679" s="544"/>
      <c r="H679" s="39"/>
      <c r="I679" s="544"/>
      <c r="J679" s="39"/>
      <c r="K679" s="190" t="s">
        <v>149</v>
      </c>
      <c r="L679" s="1089" t="s">
        <v>918</v>
      </c>
      <c r="M679" s="547" t="s">
        <v>922</v>
      </c>
    </row>
    <row r="680" spans="1:13">
      <c r="A680" s="12" t="s">
        <v>353</v>
      </c>
      <c r="B680" s="13"/>
      <c r="C680" s="13"/>
      <c r="D680" s="13"/>
      <c r="E680" s="29"/>
      <c r="F680" s="35"/>
      <c r="G680" s="544"/>
      <c r="H680" s="39"/>
      <c r="I680" s="544"/>
      <c r="J680" s="39"/>
      <c r="K680" s="190" t="s">
        <v>149</v>
      </c>
      <c r="L680" s="1089" t="s">
        <v>918</v>
      </c>
      <c r="M680" s="547" t="s">
        <v>922</v>
      </c>
    </row>
    <row r="681" spans="1:13">
      <c r="A681" s="12" t="s">
        <v>827</v>
      </c>
      <c r="B681" s="13"/>
      <c r="C681" s="13"/>
      <c r="D681" s="13"/>
      <c r="E681" s="29"/>
      <c r="F681" s="35"/>
      <c r="G681" s="544"/>
      <c r="H681" s="39"/>
      <c r="I681" s="544"/>
      <c r="J681" s="209" t="s">
        <v>289</v>
      </c>
      <c r="K681" s="190" t="s">
        <v>149</v>
      </c>
      <c r="L681" s="1089" t="s">
        <v>918</v>
      </c>
      <c r="M681" s="547" t="s">
        <v>922</v>
      </c>
    </row>
    <row r="682" spans="1:13">
      <c r="A682" s="12" t="s">
        <v>287</v>
      </c>
      <c r="B682" s="12"/>
      <c r="C682" s="12"/>
      <c r="D682" s="12"/>
      <c r="E682" s="206" t="s">
        <v>288</v>
      </c>
      <c r="F682" s="590" t="s">
        <v>908</v>
      </c>
      <c r="G682" s="586"/>
      <c r="H682" s="209">
        <v>20</v>
      </c>
      <c r="I682" s="210"/>
      <c r="J682" s="209" t="s">
        <v>308</v>
      </c>
      <c r="K682" s="190" t="s">
        <v>149</v>
      </c>
      <c r="L682" s="1089" t="s">
        <v>918</v>
      </c>
      <c r="M682" s="547" t="s">
        <v>922</v>
      </c>
    </row>
    <row r="683" spans="1:13">
      <c r="A683" s="12" t="s">
        <v>330</v>
      </c>
      <c r="B683" s="12"/>
      <c r="C683" s="12"/>
      <c r="D683" s="12"/>
      <c r="E683" s="206" t="s">
        <v>286</v>
      </c>
      <c r="F683" s="590" t="s">
        <v>908</v>
      </c>
      <c r="G683" s="586"/>
      <c r="H683" s="209">
        <v>20</v>
      </c>
      <c r="I683" s="210"/>
      <c r="J683" s="209" t="s">
        <v>308</v>
      </c>
      <c r="K683" s="190" t="s">
        <v>149</v>
      </c>
      <c r="L683" s="1089" t="s">
        <v>918</v>
      </c>
      <c r="M683" s="547" t="s">
        <v>922</v>
      </c>
    </row>
    <row r="684" spans="1:13">
      <c r="A684" s="12" t="s">
        <v>782</v>
      </c>
      <c r="B684" s="12"/>
      <c r="C684" s="12"/>
      <c r="D684" s="12"/>
      <c r="E684" s="206" t="s">
        <v>291</v>
      </c>
      <c r="F684" s="590" t="s">
        <v>908</v>
      </c>
      <c r="G684" s="586"/>
      <c r="H684" s="209">
        <v>40</v>
      </c>
      <c r="I684" s="210"/>
      <c r="J684" s="209" t="s">
        <v>308</v>
      </c>
      <c r="K684" s="190" t="s">
        <v>149</v>
      </c>
      <c r="L684" s="1089" t="s">
        <v>918</v>
      </c>
      <c r="M684" s="547" t="s">
        <v>922</v>
      </c>
    </row>
    <row r="685" spans="1:13">
      <c r="A685" s="12" t="s">
        <v>354</v>
      </c>
      <c r="B685" s="12"/>
      <c r="C685" s="12"/>
      <c r="D685" s="12"/>
      <c r="E685" s="206" t="s">
        <v>291</v>
      </c>
      <c r="F685" s="590" t="s">
        <v>908</v>
      </c>
      <c r="G685" s="586"/>
      <c r="H685" s="209">
        <v>40</v>
      </c>
      <c r="I685" s="210"/>
      <c r="J685" s="209" t="s">
        <v>308</v>
      </c>
      <c r="K685" s="190" t="s">
        <v>149</v>
      </c>
      <c r="L685" s="1089" t="s">
        <v>918</v>
      </c>
      <c r="M685" s="547" t="s">
        <v>922</v>
      </c>
    </row>
    <row r="686" spans="1:13">
      <c r="A686" s="12"/>
      <c r="B686" s="13"/>
      <c r="C686" s="13"/>
      <c r="D686" s="13"/>
      <c r="E686" s="256" t="s">
        <v>294</v>
      </c>
      <c r="F686" s="38"/>
      <c r="G686" s="544" t="s">
        <v>828</v>
      </c>
      <c r="I686" s="544" t="s">
        <v>829</v>
      </c>
      <c r="J686" s="36"/>
      <c r="K686" s="247"/>
      <c r="L686" s="1091"/>
    </row>
    <row r="687" spans="1:13">
      <c r="A687" s="12"/>
      <c r="B687" s="13"/>
      <c r="C687" s="13"/>
      <c r="D687" s="13"/>
      <c r="E687" s="256"/>
      <c r="F687" s="38"/>
      <c r="G687" s="257"/>
      <c r="H687" s="36"/>
      <c r="I687" s="544"/>
      <c r="J687" s="249"/>
      <c r="K687" s="247"/>
      <c r="L687" s="1091"/>
    </row>
    <row r="688" spans="1:13">
      <c r="A688" s="12" t="s">
        <v>355</v>
      </c>
      <c r="B688" s="12"/>
      <c r="C688" s="12"/>
      <c r="D688" s="12"/>
      <c r="E688" s="206" t="s">
        <v>301</v>
      </c>
      <c r="F688" s="207" t="s">
        <v>908</v>
      </c>
      <c r="G688" s="586"/>
      <c r="H688" s="209" t="s">
        <v>299</v>
      </c>
      <c r="I688" s="210"/>
      <c r="J688" s="209" t="s">
        <v>300</v>
      </c>
      <c r="K688" s="190" t="s">
        <v>149</v>
      </c>
      <c r="L688" s="1089" t="s">
        <v>918</v>
      </c>
      <c r="M688" s="547" t="s">
        <v>922</v>
      </c>
    </row>
    <row r="689" spans="1:13">
      <c r="A689" s="12" t="s">
        <v>764</v>
      </c>
      <c r="B689" s="12"/>
      <c r="C689" s="12"/>
      <c r="D689" s="12"/>
      <c r="E689" s="206" t="s">
        <v>303</v>
      </c>
      <c r="F689" s="207" t="s">
        <v>908</v>
      </c>
      <c r="G689" s="586"/>
      <c r="H689" s="209" t="s">
        <v>304</v>
      </c>
      <c r="I689" s="210"/>
      <c r="J689" s="209" t="s">
        <v>285</v>
      </c>
      <c r="K689" s="190" t="s">
        <v>149</v>
      </c>
      <c r="L689" s="1089" t="s">
        <v>918</v>
      </c>
      <c r="M689" s="547" t="s">
        <v>922</v>
      </c>
    </row>
    <row r="690" spans="1:13">
      <c r="A690" s="12" t="s">
        <v>783</v>
      </c>
      <c r="B690" s="12"/>
      <c r="C690" s="12"/>
      <c r="D690" s="12"/>
      <c r="E690" s="206" t="s">
        <v>306</v>
      </c>
      <c r="F690" s="207" t="s">
        <v>908</v>
      </c>
      <c r="G690" s="586"/>
      <c r="H690" s="209" t="s">
        <v>356</v>
      </c>
      <c r="I690" s="210"/>
      <c r="J690" s="209" t="s">
        <v>308</v>
      </c>
      <c r="K690" s="190" t="s">
        <v>149</v>
      </c>
      <c r="L690" s="1089" t="s">
        <v>918</v>
      </c>
      <c r="M690" s="547" t="s">
        <v>922</v>
      </c>
    </row>
    <row r="691" spans="1:13" ht="27" customHeight="1">
      <c r="A691" s="1113" t="s">
        <v>784</v>
      </c>
      <c r="B691" s="1113"/>
      <c r="C691" s="1113"/>
      <c r="D691" s="1114"/>
      <c r="E691" s="286" t="s">
        <v>306</v>
      </c>
      <c r="F691" s="207" t="s">
        <v>908</v>
      </c>
      <c r="G691" s="318"/>
      <c r="H691" s="282" t="s">
        <v>356</v>
      </c>
      <c r="I691" s="267"/>
      <c r="J691" s="282" t="s">
        <v>308</v>
      </c>
      <c r="K691" s="190" t="s">
        <v>149</v>
      </c>
      <c r="L691" s="1089" t="s">
        <v>918</v>
      </c>
      <c r="M691" s="547" t="s">
        <v>922</v>
      </c>
    </row>
    <row r="692" spans="1:13">
      <c r="A692" s="58" t="s">
        <v>357</v>
      </c>
      <c r="B692" s="13"/>
      <c r="C692" s="13"/>
      <c r="D692" s="13"/>
      <c r="E692" s="206" t="s">
        <v>358</v>
      </c>
      <c r="F692" s="207" t="s">
        <v>908</v>
      </c>
      <c r="G692" s="586"/>
      <c r="H692" s="209" t="s">
        <v>359</v>
      </c>
      <c r="I692" s="210"/>
      <c r="J692" s="209" t="s">
        <v>308</v>
      </c>
      <c r="K692" s="190" t="s">
        <v>149</v>
      </c>
      <c r="L692" s="1089" t="s">
        <v>918</v>
      </c>
      <c r="M692" s="547" t="s">
        <v>922</v>
      </c>
    </row>
    <row r="693" spans="1:13">
      <c r="A693" s="58" t="s">
        <v>765</v>
      </c>
      <c r="B693" s="13"/>
      <c r="C693" s="13"/>
      <c r="D693" s="13"/>
      <c r="E693" s="206" t="s">
        <v>306</v>
      </c>
      <c r="F693" s="207" t="s">
        <v>271</v>
      </c>
      <c r="G693" s="586"/>
      <c r="H693" s="209">
        <v>1</v>
      </c>
      <c r="I693" s="210"/>
      <c r="J693" s="209">
        <v>10000</v>
      </c>
      <c r="K693" s="190" t="s">
        <v>149</v>
      </c>
      <c r="L693" s="1089" t="s">
        <v>918</v>
      </c>
      <c r="M693" s="547" t="s">
        <v>922</v>
      </c>
    </row>
    <row r="694" spans="1:13">
      <c r="A694" s="58" t="s">
        <v>360</v>
      </c>
      <c r="B694" s="13"/>
      <c r="C694" s="13"/>
      <c r="D694" s="13"/>
      <c r="E694" s="596" t="s">
        <v>312</v>
      </c>
      <c r="F694" s="207" t="s">
        <v>271</v>
      </c>
      <c r="G694" s="586"/>
      <c r="H694" s="209">
        <v>1</v>
      </c>
      <c r="I694" s="210"/>
      <c r="J694" s="209"/>
      <c r="K694" s="190" t="s">
        <v>149</v>
      </c>
      <c r="L694" s="1089" t="s">
        <v>918</v>
      </c>
      <c r="M694" s="547" t="s">
        <v>922</v>
      </c>
    </row>
    <row r="695" spans="1:13" ht="25.5" customHeight="1">
      <c r="A695" s="24"/>
      <c r="B695" s="12"/>
      <c r="C695" s="12"/>
      <c r="D695" s="12"/>
      <c r="E695" s="1289" t="s">
        <v>658</v>
      </c>
      <c r="F695" s="1289"/>
      <c r="G695" s="1289"/>
      <c r="H695" s="1289"/>
      <c r="I695" s="1289"/>
      <c r="J695" s="1289"/>
      <c r="K695" s="1289"/>
      <c r="L695" s="1091"/>
    </row>
    <row r="696" spans="1:13" ht="25.5" customHeight="1">
      <c r="A696" s="13"/>
      <c r="B696" s="13"/>
      <c r="C696" s="13"/>
      <c r="D696" s="13"/>
      <c r="E696" s="1290" t="s">
        <v>1222</v>
      </c>
      <c r="F696" s="1290"/>
      <c r="G696" s="1290"/>
      <c r="H696" s="1290"/>
      <c r="I696" s="1290"/>
      <c r="J696" s="1290"/>
      <c r="K696" s="1290"/>
      <c r="L696" s="1091"/>
    </row>
    <row r="697" spans="1:13" ht="25.5" customHeight="1">
      <c r="A697" s="13"/>
      <c r="B697" s="13"/>
      <c r="C697" s="13"/>
      <c r="D697" s="13"/>
      <c r="E697" s="1290" t="s">
        <v>1001</v>
      </c>
      <c r="F697" s="1290"/>
      <c r="G697" s="1290"/>
      <c r="H697" s="1290"/>
      <c r="I697" s="1290"/>
      <c r="J697" s="1290"/>
      <c r="K697" s="1290"/>
      <c r="L697" s="1091"/>
    </row>
    <row r="698" spans="1:13">
      <c r="A698" s="13"/>
      <c r="B698" s="13"/>
      <c r="C698" s="13"/>
      <c r="D698" s="13"/>
      <c r="E698" s="29"/>
      <c r="F698" s="35"/>
      <c r="G698" s="544"/>
      <c r="H698" s="39"/>
      <c r="I698" s="544"/>
      <c r="J698" s="39"/>
      <c r="K698" s="689"/>
      <c r="L698" s="1091"/>
    </row>
    <row r="699" spans="1:13">
      <c r="A699" s="21" t="s">
        <v>361</v>
      </c>
      <c r="B699" s="13"/>
      <c r="C699" s="13"/>
      <c r="D699" s="13"/>
      <c r="E699" s="29"/>
      <c r="F699" s="35"/>
      <c r="G699" s="544"/>
      <c r="H699" s="39"/>
      <c r="I699" s="544"/>
      <c r="J699" s="39"/>
      <c r="K699" s="689"/>
      <c r="L699" s="1091"/>
    </row>
    <row r="700" spans="1:13">
      <c r="A700" s="12" t="s">
        <v>1223</v>
      </c>
      <c r="B700" s="13"/>
      <c r="C700" s="13"/>
      <c r="D700" s="13"/>
      <c r="E700" s="286" t="s">
        <v>89</v>
      </c>
      <c r="F700" s="207" t="s">
        <v>240</v>
      </c>
      <c r="G700" s="586"/>
      <c r="H700" s="210" t="s">
        <v>654</v>
      </c>
      <c r="I700" s="210"/>
      <c r="J700" s="209">
        <v>1</v>
      </c>
      <c r="K700" s="190" t="s">
        <v>149</v>
      </c>
      <c r="L700" s="1089" t="s">
        <v>918</v>
      </c>
      <c r="M700" s="547" t="s">
        <v>922</v>
      </c>
    </row>
    <row r="701" spans="1:13">
      <c r="A701" s="12" t="s">
        <v>247</v>
      </c>
      <c r="B701" s="13"/>
      <c r="C701" s="13"/>
      <c r="D701" s="13"/>
      <c r="E701" s="286" t="s">
        <v>248</v>
      </c>
      <c r="F701" s="207" t="s">
        <v>237</v>
      </c>
      <c r="G701" s="586"/>
      <c r="H701" s="210" t="s">
        <v>654</v>
      </c>
      <c r="I701" s="210"/>
      <c r="J701" s="209">
        <v>1</v>
      </c>
      <c r="K701" s="190" t="s">
        <v>149</v>
      </c>
      <c r="L701" s="1089" t="s">
        <v>918</v>
      </c>
      <c r="M701" s="547" t="s">
        <v>922</v>
      </c>
    </row>
    <row r="702" spans="1:13">
      <c r="A702" s="12"/>
      <c r="B702" s="13"/>
      <c r="C702" s="13"/>
      <c r="D702" s="13"/>
      <c r="E702" s="202"/>
      <c r="F702" s="256"/>
      <c r="G702" s="567"/>
      <c r="H702" s="249"/>
      <c r="I702" s="257"/>
      <c r="J702" s="249"/>
      <c r="K702" s="247"/>
      <c r="L702" s="1091"/>
    </row>
    <row r="703" spans="1:13">
      <c r="A703" s="12"/>
      <c r="B703" s="12"/>
      <c r="C703" s="12"/>
      <c r="D703" s="12"/>
      <c r="E703" s="202"/>
      <c r="F703" s="256"/>
      <c r="G703" s="257"/>
      <c r="H703" s="249"/>
      <c r="I703" s="257"/>
      <c r="J703" s="249"/>
      <c r="K703" s="247"/>
      <c r="L703" s="1091"/>
    </row>
    <row r="704" spans="1:13">
      <c r="A704" s="21" t="s">
        <v>363</v>
      </c>
      <c r="B704" s="13"/>
      <c r="C704" s="13"/>
      <c r="D704" s="13"/>
      <c r="E704" s="29"/>
      <c r="F704" s="35"/>
      <c r="G704" s="544"/>
      <c r="H704" s="39"/>
      <c r="I704" s="544"/>
      <c r="J704" s="39"/>
      <c r="K704" s="689"/>
      <c r="L704" s="1091"/>
    </row>
    <row r="705" spans="1:13">
      <c r="A705" s="21" t="s">
        <v>364</v>
      </c>
      <c r="B705" s="13"/>
      <c r="C705" s="13"/>
      <c r="D705" s="13"/>
      <c r="E705" s="29"/>
      <c r="F705" s="256"/>
      <c r="G705" s="257"/>
      <c r="H705" s="249"/>
      <c r="I705" s="257"/>
      <c r="J705" s="249"/>
      <c r="K705" s="247"/>
      <c r="L705" s="1091"/>
    </row>
    <row r="706" spans="1:13">
      <c r="A706" s="21" t="s">
        <v>365</v>
      </c>
      <c r="B706" s="13"/>
      <c r="C706" s="13"/>
      <c r="D706" s="13"/>
      <c r="E706" s="29"/>
      <c r="F706" s="35"/>
      <c r="G706" s="544"/>
      <c r="H706" s="39"/>
      <c r="I706" s="544"/>
      <c r="J706" s="39"/>
      <c r="K706" s="689"/>
      <c r="L706" s="1091"/>
    </row>
    <row r="707" spans="1:13">
      <c r="A707" s="58" t="s">
        <v>366</v>
      </c>
      <c r="B707" s="13"/>
      <c r="C707" s="13"/>
      <c r="D707" s="13"/>
      <c r="E707" s="206" t="s">
        <v>367</v>
      </c>
      <c r="F707" s="207" t="s">
        <v>322</v>
      </c>
      <c r="G707" s="210">
        <v>2</v>
      </c>
      <c r="H707" s="209" t="s">
        <v>221</v>
      </c>
      <c r="I707" s="210"/>
      <c r="J707" s="209"/>
      <c r="K707" s="190">
        <v>2</v>
      </c>
      <c r="L707" s="1005"/>
      <c r="M707" s="597">
        <f>K707*L707</f>
        <v>0</v>
      </c>
    </row>
    <row r="708" spans="1:13">
      <c r="A708" s="58" t="s">
        <v>368</v>
      </c>
      <c r="B708" s="12"/>
      <c r="C708" s="12"/>
      <c r="D708" s="12"/>
      <c r="E708" s="206" t="s">
        <v>367</v>
      </c>
      <c r="F708" s="207" t="s">
        <v>322</v>
      </c>
      <c r="G708" s="210">
        <v>2</v>
      </c>
      <c r="H708" s="209" t="s">
        <v>221</v>
      </c>
      <c r="I708" s="210"/>
      <c r="J708" s="209"/>
      <c r="K708" s="190">
        <v>2</v>
      </c>
      <c r="L708" s="1005"/>
      <c r="M708" s="597">
        <f>K708*L708</f>
        <v>0</v>
      </c>
    </row>
    <row r="709" spans="1:13">
      <c r="A709" s="58" t="s">
        <v>369</v>
      </c>
      <c r="B709" s="12"/>
      <c r="C709" s="12"/>
      <c r="D709" s="12"/>
      <c r="E709" s="206" t="s">
        <v>367</v>
      </c>
      <c r="F709" s="207" t="s">
        <v>322</v>
      </c>
      <c r="G709" s="210">
        <v>2</v>
      </c>
      <c r="H709" s="209" t="s">
        <v>221</v>
      </c>
      <c r="I709" s="210"/>
      <c r="J709" s="209"/>
      <c r="K709" s="190">
        <v>2</v>
      </c>
      <c r="L709" s="1005"/>
      <c r="M709" s="597">
        <f>K709*L709</f>
        <v>0</v>
      </c>
    </row>
    <row r="710" spans="1:13">
      <c r="A710" s="58" t="s">
        <v>370</v>
      </c>
      <c r="B710" s="12"/>
      <c r="C710" s="12"/>
      <c r="D710" s="12"/>
      <c r="E710" s="206" t="s">
        <v>367</v>
      </c>
      <c r="F710" s="207" t="s">
        <v>322</v>
      </c>
      <c r="G710" s="210">
        <v>2</v>
      </c>
      <c r="H710" s="209" t="s">
        <v>221</v>
      </c>
      <c r="I710" s="210"/>
      <c r="J710" s="209"/>
      <c r="K710" s="190">
        <v>2</v>
      </c>
      <c r="L710" s="1007"/>
      <c r="M710" s="597">
        <f>K710*L710</f>
        <v>0</v>
      </c>
    </row>
    <row r="711" spans="1:13">
      <c r="A711" s="13"/>
      <c r="B711" s="13"/>
      <c r="C711" s="13"/>
      <c r="D711" s="13"/>
      <c r="E711" s="29"/>
      <c r="F711" s="308" t="s">
        <v>371</v>
      </c>
      <c r="G711" s="556"/>
      <c r="H711" s="270"/>
      <c r="I711" s="556"/>
      <c r="J711" s="270"/>
      <c r="K711" s="694" t="s">
        <v>93</v>
      </c>
      <c r="L711" s="1094"/>
      <c r="M711" s="598"/>
    </row>
    <row r="712" spans="1:13">
      <c r="A712" s="21" t="s">
        <v>372</v>
      </c>
      <c r="B712" s="13"/>
      <c r="C712" s="13"/>
      <c r="D712" s="13"/>
      <c r="E712" s="29"/>
      <c r="F712" s="35"/>
      <c r="G712" s="544"/>
      <c r="H712" s="39"/>
      <c r="I712" s="544" t="s">
        <v>93</v>
      </c>
      <c r="J712" s="39"/>
      <c r="K712" s="689" t="s">
        <v>93</v>
      </c>
      <c r="L712" s="1091"/>
    </row>
    <row r="713" spans="1:13">
      <c r="A713" s="58" t="s">
        <v>366</v>
      </c>
      <c r="B713" s="13"/>
      <c r="C713" s="13"/>
      <c r="D713" s="13"/>
      <c r="E713" s="206" t="s">
        <v>367</v>
      </c>
      <c r="F713" s="207" t="s">
        <v>322</v>
      </c>
      <c r="G713" s="210">
        <v>2</v>
      </c>
      <c r="H713" s="209" t="s">
        <v>221</v>
      </c>
      <c r="I713" s="210"/>
      <c r="J713" s="209"/>
      <c r="K713" s="190">
        <v>2</v>
      </c>
      <c r="L713" s="1005"/>
      <c r="M713" s="597">
        <f>K713*L713</f>
        <v>0</v>
      </c>
    </row>
    <row r="714" spans="1:13">
      <c r="A714" s="58" t="s">
        <v>368</v>
      </c>
      <c r="B714" s="13"/>
      <c r="C714" s="13"/>
      <c r="D714" s="13"/>
      <c r="E714" s="206" t="s">
        <v>367</v>
      </c>
      <c r="F714" s="207" t="s">
        <v>322</v>
      </c>
      <c r="G714" s="210">
        <v>2</v>
      </c>
      <c r="H714" s="209" t="s">
        <v>221</v>
      </c>
      <c r="I714" s="210"/>
      <c r="J714" s="209" t="s">
        <v>308</v>
      </c>
      <c r="K714" s="190">
        <v>2</v>
      </c>
      <c r="L714" s="1005"/>
      <c r="M714" s="597">
        <f>K714*L714</f>
        <v>0</v>
      </c>
    </row>
    <row r="715" spans="1:13">
      <c r="A715" s="58" t="s">
        <v>369</v>
      </c>
      <c r="B715" s="13"/>
      <c r="C715" s="13"/>
      <c r="D715" s="13"/>
      <c r="E715" s="206" t="s">
        <v>367</v>
      </c>
      <c r="F715" s="207" t="s">
        <v>322</v>
      </c>
      <c r="G715" s="210">
        <v>2</v>
      </c>
      <c r="H715" s="209" t="s">
        <v>289</v>
      </c>
      <c r="I715" s="210"/>
      <c r="J715" s="209" t="s">
        <v>308</v>
      </c>
      <c r="K715" s="190">
        <v>2</v>
      </c>
      <c r="L715" s="1005"/>
      <c r="M715" s="597">
        <f>K715*L715</f>
        <v>0</v>
      </c>
    </row>
    <row r="716" spans="1:13">
      <c r="A716" s="58" t="s">
        <v>370</v>
      </c>
      <c r="B716" s="13"/>
      <c r="C716" s="13"/>
      <c r="D716" s="13"/>
      <c r="E716" s="206" t="s">
        <v>367</v>
      </c>
      <c r="F716" s="207" t="s">
        <v>322</v>
      </c>
      <c r="G716" s="210">
        <v>2</v>
      </c>
      <c r="H716" s="209" t="s">
        <v>289</v>
      </c>
      <c r="I716" s="210"/>
      <c r="J716" s="209" t="s">
        <v>308</v>
      </c>
      <c r="K716" s="190">
        <v>2</v>
      </c>
      <c r="L716" s="1005"/>
      <c r="M716" s="597">
        <f>K716*L716</f>
        <v>0</v>
      </c>
    </row>
    <row r="717" spans="1:13">
      <c r="A717" s="58" t="s">
        <v>373</v>
      </c>
      <c r="B717" s="13"/>
      <c r="C717" s="13"/>
      <c r="D717" s="13"/>
      <c r="E717" s="206" t="s">
        <v>367</v>
      </c>
      <c r="F717" s="207" t="s">
        <v>322</v>
      </c>
      <c r="G717" s="210">
        <v>2</v>
      </c>
      <c r="H717" s="209" t="s">
        <v>289</v>
      </c>
      <c r="I717" s="210"/>
      <c r="J717" s="209" t="s">
        <v>308</v>
      </c>
      <c r="K717" s="190">
        <v>2</v>
      </c>
      <c r="L717" s="1005"/>
      <c r="M717" s="597">
        <f>K717*L717</f>
        <v>0</v>
      </c>
    </row>
    <row r="718" spans="1:13">
      <c r="A718" s="13"/>
      <c r="B718" s="13"/>
      <c r="C718" s="13"/>
      <c r="D718" s="13"/>
      <c r="E718" s="1286" t="s">
        <v>374</v>
      </c>
      <c r="F718" s="1286"/>
      <c r="G718" s="1286"/>
      <c r="H718" s="1286"/>
      <c r="I718" s="1286"/>
      <c r="J718" s="1286"/>
      <c r="K718" s="1286"/>
      <c r="L718" s="1091"/>
    </row>
    <row r="719" spans="1:13">
      <c r="A719" s="13"/>
      <c r="B719" s="13"/>
      <c r="C719" s="13"/>
      <c r="D719" s="13"/>
      <c r="E719" s="1287" t="s">
        <v>375</v>
      </c>
      <c r="F719" s="1287"/>
      <c r="G719" s="1287"/>
      <c r="H719" s="1287"/>
      <c r="I719" s="1287"/>
      <c r="J719" s="1287"/>
      <c r="K719" s="1287"/>
      <c r="L719" s="1093"/>
      <c r="M719" s="580"/>
    </row>
    <row r="720" spans="1:13">
      <c r="A720" s="13"/>
      <c r="B720" s="13"/>
      <c r="C720" s="13"/>
      <c r="D720" s="13"/>
      <c r="E720" s="1287" t="s">
        <v>376</v>
      </c>
      <c r="F720" s="1287"/>
      <c r="G720" s="1287"/>
      <c r="H720" s="1287"/>
      <c r="I720" s="1287"/>
      <c r="J720" s="1287"/>
      <c r="K720" s="1287"/>
      <c r="L720" s="1091"/>
    </row>
    <row r="721" spans="1:13">
      <c r="A721" s="59" t="s">
        <v>377</v>
      </c>
      <c r="B721" s="13"/>
      <c r="C721" s="13"/>
      <c r="D721" s="13"/>
      <c r="E721" s="29"/>
      <c r="F721" s="256"/>
      <c r="G721" s="257"/>
      <c r="H721" s="249"/>
      <c r="I721" s="257"/>
      <c r="J721" s="249"/>
      <c r="K721" s="247"/>
      <c r="L721" s="1091"/>
    </row>
    <row r="722" spans="1:13" ht="43.5" customHeight="1">
      <c r="A722" s="1113" t="s">
        <v>659</v>
      </c>
      <c r="B722" s="1113"/>
      <c r="C722" s="1113"/>
      <c r="D722" s="1113"/>
      <c r="E722" s="1113"/>
      <c r="F722" s="1113"/>
      <c r="G722" s="1113"/>
      <c r="H722" s="1113"/>
      <c r="I722" s="1113"/>
      <c r="J722" s="1113"/>
      <c r="K722" s="1113"/>
      <c r="L722" s="1091"/>
    </row>
    <row r="723" spans="1:13" ht="15" thickBot="1">
      <c r="A723" s="12"/>
      <c r="B723" s="13"/>
      <c r="C723" s="13"/>
      <c r="D723" s="13"/>
      <c r="E723" s="202"/>
      <c r="F723" s="256"/>
      <c r="G723" s="567"/>
      <c r="H723" s="249"/>
      <c r="I723" s="1103" t="s">
        <v>273</v>
      </c>
      <c r="J723" s="1103"/>
      <c r="K723" s="1103"/>
      <c r="L723" s="1281">
        <f>SUM(M615:M717)</f>
        <v>0</v>
      </c>
      <c r="M723" s="1281"/>
    </row>
    <row r="724" spans="1:13">
      <c r="A724" s="12"/>
      <c r="B724" s="13"/>
      <c r="C724" s="13"/>
      <c r="D724" s="13"/>
      <c r="E724" s="202"/>
      <c r="F724" s="256"/>
      <c r="G724" s="567"/>
      <c r="H724" s="249"/>
      <c r="I724" s="1013"/>
      <c r="J724" s="1013"/>
      <c r="K724" s="1013"/>
      <c r="L724" s="1092"/>
      <c r="M724" s="1038"/>
    </row>
    <row r="725" spans="1:13">
      <c r="A725" s="21" t="s">
        <v>378</v>
      </c>
      <c r="B725" s="13"/>
      <c r="C725" s="13"/>
      <c r="D725" s="13"/>
      <c r="E725" s="202"/>
      <c r="F725" s="256"/>
      <c r="G725" s="567"/>
      <c r="H725" s="249"/>
      <c r="I725" s="257"/>
      <c r="J725" s="250"/>
      <c r="K725" s="247"/>
      <c r="L725" s="1091"/>
    </row>
    <row r="726" spans="1:13">
      <c r="A726" s="21" t="s">
        <v>379</v>
      </c>
      <c r="B726" s="13"/>
      <c r="C726" s="13"/>
      <c r="D726" s="13"/>
      <c r="E726" s="202"/>
      <c r="F726" s="256"/>
      <c r="G726" s="567"/>
      <c r="H726" s="249"/>
      <c r="I726" s="257"/>
      <c r="J726" s="250"/>
      <c r="K726" s="247"/>
      <c r="L726" s="1091"/>
    </row>
    <row r="727" spans="1:13">
      <c r="A727" s="21" t="s">
        <v>380</v>
      </c>
      <c r="B727" s="13"/>
      <c r="C727" s="13"/>
      <c r="D727" s="13"/>
      <c r="E727" s="202"/>
      <c r="F727" s="256"/>
      <c r="G727" s="567"/>
      <c r="H727" s="249"/>
      <c r="I727" s="257"/>
      <c r="J727" s="250"/>
      <c r="K727" s="247"/>
      <c r="L727" s="1091"/>
    </row>
    <row r="728" spans="1:13" ht="27.75" customHeight="1">
      <c r="A728" s="1113" t="s">
        <v>698</v>
      </c>
      <c r="B728" s="1113"/>
      <c r="C728" s="1113"/>
      <c r="D728" s="1114"/>
      <c r="E728" s="286" t="s">
        <v>381</v>
      </c>
      <c r="F728" s="601" t="s">
        <v>148</v>
      </c>
      <c r="G728" s="318">
        <v>447</v>
      </c>
      <c r="H728" s="1105" t="s">
        <v>646</v>
      </c>
      <c r="I728" s="1106"/>
      <c r="J728" s="602" t="s">
        <v>382</v>
      </c>
      <c r="K728" s="190">
        <v>10</v>
      </c>
      <c r="L728" s="1005"/>
      <c r="M728" s="547">
        <f>K728*L728</f>
        <v>0</v>
      </c>
    </row>
    <row r="729" spans="1:13">
      <c r="A729" s="12" t="s">
        <v>383</v>
      </c>
      <c r="B729" s="13"/>
      <c r="C729" s="13"/>
      <c r="D729" s="13"/>
      <c r="E729" s="206"/>
      <c r="F729" s="302" t="s">
        <v>148</v>
      </c>
      <c r="G729" s="318">
        <v>447</v>
      </c>
      <c r="H729" s="1107" t="s">
        <v>646</v>
      </c>
      <c r="I729" s="1108"/>
      <c r="J729" s="603" t="s">
        <v>382</v>
      </c>
      <c r="K729" s="190">
        <v>10</v>
      </c>
      <c r="L729" s="1005"/>
      <c r="M729" s="547">
        <f>K729*L729</f>
        <v>0</v>
      </c>
    </row>
    <row r="730" spans="1:13" ht="24.75" customHeight="1">
      <c r="A730" s="1147" t="s">
        <v>696</v>
      </c>
      <c r="B730" s="1148"/>
      <c r="C730" s="1148"/>
      <c r="D730" s="1149"/>
      <c r="E730" s="286" t="s">
        <v>381</v>
      </c>
      <c r="F730" s="207" t="s">
        <v>148</v>
      </c>
      <c r="G730" s="318">
        <v>447</v>
      </c>
      <c r="H730" s="1105" t="s">
        <v>646</v>
      </c>
      <c r="I730" s="1106"/>
      <c r="J730" s="282" t="s">
        <v>382</v>
      </c>
      <c r="K730" s="190">
        <v>10</v>
      </c>
      <c r="L730" s="1005"/>
      <c r="M730" s="547">
        <f>K730*L730</f>
        <v>0</v>
      </c>
    </row>
    <row r="731" spans="1:13" ht="25.5" customHeight="1">
      <c r="A731" s="1113" t="s">
        <v>697</v>
      </c>
      <c r="B731" s="1113"/>
      <c r="C731" s="1113"/>
      <c r="D731" s="1114"/>
      <c r="E731" s="286"/>
      <c r="F731" s="207" t="s">
        <v>384</v>
      </c>
      <c r="G731" s="554"/>
      <c r="H731" s="1105" t="s">
        <v>646</v>
      </c>
      <c r="I731" s="1106"/>
      <c r="J731" s="282" t="s">
        <v>385</v>
      </c>
      <c r="K731" s="190" t="s">
        <v>149</v>
      </c>
      <c r="L731" s="1089" t="s">
        <v>918</v>
      </c>
      <c r="M731" s="547" t="s">
        <v>922</v>
      </c>
    </row>
    <row r="732" spans="1:13">
      <c r="A732" s="12" t="s">
        <v>652</v>
      </c>
      <c r="B732" s="30"/>
      <c r="C732" s="13"/>
      <c r="D732" s="13"/>
      <c r="E732" s="202"/>
      <c r="F732" s="38"/>
      <c r="G732" s="257"/>
      <c r="H732" s="38"/>
      <c r="I732" s="257"/>
      <c r="J732" s="38"/>
      <c r="K732" s="695"/>
      <c r="L732" s="1091"/>
    </row>
    <row r="733" spans="1:13">
      <c r="A733" s="21" t="s">
        <v>386</v>
      </c>
      <c r="B733" s="13"/>
      <c r="C733" s="13"/>
      <c r="D733" s="13"/>
      <c r="E733" s="202"/>
      <c r="F733" s="36"/>
      <c r="G733" s="544"/>
      <c r="H733" s="36"/>
      <c r="I733" s="544"/>
      <c r="J733" s="36"/>
      <c r="K733" s="689"/>
      <c r="L733" s="1091"/>
    </row>
    <row r="734" spans="1:13">
      <c r="A734" s="12" t="s">
        <v>387</v>
      </c>
      <c r="B734" s="13"/>
      <c r="C734" s="13"/>
      <c r="D734" s="13"/>
      <c r="E734" s="206" t="s">
        <v>388</v>
      </c>
      <c r="F734" s="206" t="s">
        <v>831</v>
      </c>
      <c r="G734" s="604"/>
      <c r="H734" s="605">
        <v>150</v>
      </c>
      <c r="I734" s="604"/>
      <c r="J734" s="605">
        <v>450</v>
      </c>
      <c r="K734" s="190" t="s">
        <v>149</v>
      </c>
      <c r="L734" s="1089" t="s">
        <v>918</v>
      </c>
      <c r="M734" s="547" t="s">
        <v>922</v>
      </c>
    </row>
    <row r="735" spans="1:13">
      <c r="A735" s="60"/>
      <c r="B735" s="13"/>
      <c r="C735" s="13"/>
      <c r="D735" s="13"/>
      <c r="E735" s="468" t="s">
        <v>660</v>
      </c>
      <c r="F735" s="42"/>
      <c r="G735" s="556"/>
      <c r="H735" s="468"/>
      <c r="I735" s="556"/>
      <c r="J735" s="468"/>
      <c r="K735" s="699"/>
      <c r="L735" s="1091"/>
    </row>
    <row r="736" spans="1:13">
      <c r="A736" s="61"/>
      <c r="B736" s="13"/>
      <c r="C736" s="13"/>
      <c r="D736" s="13"/>
      <c r="E736" s="202"/>
      <c r="F736" s="36" t="s">
        <v>652</v>
      </c>
      <c r="G736" s="544"/>
      <c r="H736" s="36"/>
      <c r="I736" s="544"/>
      <c r="J736" s="36"/>
      <c r="K736" s="697"/>
      <c r="L736" s="1091"/>
    </row>
    <row r="737" spans="1:13">
      <c r="A737" s="21" t="s">
        <v>389</v>
      </c>
      <c r="B737" s="13"/>
      <c r="C737" s="13"/>
      <c r="D737" s="13"/>
      <c r="E737" s="202"/>
      <c r="F737" s="38"/>
      <c r="G737" s="257"/>
      <c r="H737" s="38"/>
      <c r="I737" s="257"/>
      <c r="J737" s="38"/>
      <c r="K737" s="117"/>
      <c r="L737" s="1091"/>
    </row>
    <row r="738" spans="1:13">
      <c r="A738" s="24"/>
      <c r="B738" s="13"/>
      <c r="C738" s="13"/>
      <c r="D738" s="13"/>
      <c r="E738" s="202"/>
      <c r="F738" s="62"/>
      <c r="G738" s="134"/>
      <c r="H738" s="62"/>
      <c r="I738" s="134"/>
      <c r="J738" s="62"/>
      <c r="K738" s="700"/>
      <c r="L738" s="1091"/>
    </row>
    <row r="739" spans="1:13">
      <c r="A739" s="12" t="s">
        <v>390</v>
      </c>
      <c r="B739" s="13"/>
      <c r="C739" s="13"/>
      <c r="D739" s="13"/>
      <c r="E739" s="206" t="s">
        <v>391</v>
      </c>
      <c r="F739" s="291" t="s">
        <v>148</v>
      </c>
      <c r="G739" s="548">
        <v>1.4</v>
      </c>
      <c r="H739" s="1107" t="s">
        <v>646</v>
      </c>
      <c r="I739" s="1108"/>
      <c r="J739" s="291">
        <v>40</v>
      </c>
      <c r="K739" s="190" t="s">
        <v>149</v>
      </c>
      <c r="L739" s="1089" t="s">
        <v>918</v>
      </c>
      <c r="M739" s="547" t="s">
        <v>922</v>
      </c>
    </row>
    <row r="740" spans="1:13">
      <c r="A740" s="24" t="s">
        <v>686</v>
      </c>
      <c r="B740" s="13"/>
      <c r="C740" s="13"/>
      <c r="D740" s="13"/>
      <c r="E740" s="206"/>
      <c r="F740" s="291" t="s">
        <v>148</v>
      </c>
      <c r="G740" s="548">
        <v>1.4</v>
      </c>
      <c r="H740" s="1107" t="s">
        <v>646</v>
      </c>
      <c r="I740" s="1108"/>
      <c r="J740" s="291">
        <v>40</v>
      </c>
      <c r="K740" s="190" t="s">
        <v>149</v>
      </c>
      <c r="L740" s="1089" t="s">
        <v>918</v>
      </c>
      <c r="M740" s="547" t="s">
        <v>922</v>
      </c>
    </row>
    <row r="741" spans="1:13" ht="27" customHeight="1">
      <c r="A741" s="1215" t="s">
        <v>696</v>
      </c>
      <c r="B741" s="1204"/>
      <c r="C741" s="1204"/>
      <c r="D741" s="1205"/>
      <c r="E741" s="286" t="s">
        <v>392</v>
      </c>
      <c r="F741" s="207" t="s">
        <v>148</v>
      </c>
      <c r="G741" s="554">
        <v>1.4</v>
      </c>
      <c r="H741" s="1105" t="s">
        <v>646</v>
      </c>
      <c r="I741" s="1106"/>
      <c r="J741" s="207">
        <v>40</v>
      </c>
      <c r="K741" s="190" t="s">
        <v>149</v>
      </c>
      <c r="L741" s="1089" t="s">
        <v>918</v>
      </c>
      <c r="M741" s="547" t="s">
        <v>922</v>
      </c>
    </row>
    <row r="742" spans="1:13">
      <c r="A742" s="12" t="s">
        <v>603</v>
      </c>
      <c r="B742" s="13"/>
      <c r="C742" s="13"/>
      <c r="D742" s="13"/>
      <c r="E742" s="202"/>
      <c r="F742" s="33"/>
      <c r="G742" s="606"/>
      <c r="H742" s="33"/>
      <c r="I742" s="606"/>
      <c r="J742" s="33"/>
      <c r="K742" s="418"/>
      <c r="L742" s="1091"/>
    </row>
    <row r="743" spans="1:13">
      <c r="A743" s="21" t="s">
        <v>393</v>
      </c>
      <c r="B743" s="13"/>
      <c r="C743" s="13"/>
      <c r="D743" s="13"/>
      <c r="E743" s="202"/>
      <c r="F743" s="47"/>
      <c r="G743" s="607"/>
      <c r="H743" s="47"/>
      <c r="I743" s="607"/>
      <c r="J743" s="47"/>
      <c r="K743" s="117"/>
      <c r="L743" s="1091"/>
    </row>
    <row r="744" spans="1:13">
      <c r="A744" s="21" t="s">
        <v>394</v>
      </c>
      <c r="B744" s="13"/>
      <c r="C744" s="13"/>
      <c r="D744" s="13"/>
      <c r="E744" s="202"/>
      <c r="F744" s="62"/>
      <c r="G744" s="134"/>
      <c r="H744" s="62"/>
      <c r="I744" s="134"/>
      <c r="J744" s="62"/>
      <c r="K744" s="697"/>
      <c r="L744" s="1091"/>
    </row>
    <row r="745" spans="1:13">
      <c r="A745" s="42"/>
      <c r="B745" s="12"/>
      <c r="C745" s="12"/>
      <c r="D745" s="12"/>
      <c r="E745" s="202"/>
      <c r="F745" s="47"/>
      <c r="G745" s="607"/>
      <c r="H745" s="47"/>
      <c r="I745" s="607"/>
      <c r="J745" s="64"/>
      <c r="K745" s="701"/>
      <c r="L745" s="1091"/>
    </row>
    <row r="746" spans="1:13" ht="27.75" customHeight="1">
      <c r="A746" s="1113" t="s">
        <v>695</v>
      </c>
      <c r="B746" s="1113"/>
      <c r="C746" s="1113"/>
      <c r="D746" s="1114"/>
      <c r="E746" s="286" t="s">
        <v>395</v>
      </c>
      <c r="F746" s="435" t="s">
        <v>396</v>
      </c>
      <c r="G746" s="554">
        <v>2</v>
      </c>
      <c r="H746" s="1105" t="s">
        <v>646</v>
      </c>
      <c r="I746" s="1106"/>
      <c r="J746" s="496">
        <v>1</v>
      </c>
      <c r="K746" s="190">
        <v>2</v>
      </c>
      <c r="L746" s="1006"/>
      <c r="M746" s="597">
        <f>+K746*L746</f>
        <v>0</v>
      </c>
    </row>
    <row r="747" spans="1:13">
      <c r="A747" s="12" t="s">
        <v>398</v>
      </c>
      <c r="B747" s="65"/>
      <c r="C747" s="12"/>
      <c r="D747" s="12"/>
      <c r="E747" s="206" t="s">
        <v>399</v>
      </c>
      <c r="F747" s="566" t="s">
        <v>271</v>
      </c>
      <c r="G747" s="548">
        <v>2</v>
      </c>
      <c r="H747" s="1107" t="s">
        <v>646</v>
      </c>
      <c r="I747" s="1108"/>
      <c r="J747" s="493">
        <v>1</v>
      </c>
      <c r="K747" s="190">
        <v>2</v>
      </c>
      <c r="L747" s="1006"/>
      <c r="M747" s="597">
        <f t="shared" ref="M747:M749" si="16">+K747*L747</f>
        <v>0</v>
      </c>
    </row>
    <row r="748" spans="1:13">
      <c r="A748" s="12" t="s">
        <v>850</v>
      </c>
      <c r="B748" s="12"/>
      <c r="C748" s="12"/>
      <c r="D748" s="12"/>
      <c r="E748" s="206" t="s">
        <v>400</v>
      </c>
      <c r="F748" s="566" t="s">
        <v>271</v>
      </c>
      <c r="G748" s="548">
        <v>2</v>
      </c>
      <c r="H748" s="1107" t="s">
        <v>646</v>
      </c>
      <c r="I748" s="1108"/>
      <c r="J748" s="493">
        <v>1</v>
      </c>
      <c r="K748" s="190">
        <v>2</v>
      </c>
      <c r="L748" s="1006"/>
      <c r="M748" s="597">
        <f t="shared" si="16"/>
        <v>0</v>
      </c>
    </row>
    <row r="749" spans="1:13">
      <c r="A749" s="12" t="s">
        <v>851</v>
      </c>
      <c r="B749" s="12"/>
      <c r="C749" s="12"/>
      <c r="D749" s="12"/>
      <c r="E749" s="210" t="s">
        <v>654</v>
      </c>
      <c r="F749" s="566" t="s">
        <v>271</v>
      </c>
      <c r="G749" s="548">
        <v>2</v>
      </c>
      <c r="H749" s="1107" t="s">
        <v>646</v>
      </c>
      <c r="I749" s="1108"/>
      <c r="J749" s="493">
        <v>1</v>
      </c>
      <c r="K749" s="190">
        <v>2</v>
      </c>
      <c r="L749" s="1006"/>
      <c r="M749" s="597">
        <f t="shared" si="16"/>
        <v>0</v>
      </c>
    </row>
    <row r="750" spans="1:13">
      <c r="A750" s="66"/>
      <c r="B750" s="13"/>
      <c r="C750" s="13"/>
      <c r="D750" s="13"/>
      <c r="E750" s="202"/>
      <c r="F750" s="36"/>
      <c r="G750" s="544"/>
      <c r="H750" s="39"/>
      <c r="I750" s="257"/>
      <c r="J750" s="608"/>
      <c r="K750" s="290"/>
      <c r="L750" s="1091"/>
    </row>
    <row r="751" spans="1:13">
      <c r="A751" s="21" t="s">
        <v>401</v>
      </c>
      <c r="B751" s="13"/>
      <c r="C751" s="13"/>
      <c r="D751" s="13"/>
      <c r="E751" s="202"/>
      <c r="F751" s="193"/>
      <c r="G751" s="544"/>
      <c r="H751" s="544"/>
      <c r="I751" s="544"/>
      <c r="J751" s="249"/>
      <c r="K751" s="247"/>
      <c r="L751" s="1091"/>
    </row>
    <row r="752" spans="1:13">
      <c r="A752" s="21" t="s">
        <v>402</v>
      </c>
      <c r="B752" s="30"/>
      <c r="C752" s="13"/>
      <c r="D752" s="13"/>
      <c r="E752" s="202"/>
      <c r="F752" s="193"/>
      <c r="G752" s="544"/>
      <c r="H752" s="544"/>
      <c r="I752" s="544"/>
      <c r="J752" s="249"/>
      <c r="K752" s="247"/>
      <c r="L752" s="1091"/>
    </row>
    <row r="753" spans="1:13">
      <c r="A753" s="12" t="s">
        <v>403</v>
      </c>
      <c r="B753" s="13"/>
      <c r="C753" s="13"/>
      <c r="D753" s="13"/>
      <c r="E753" s="210" t="s">
        <v>654</v>
      </c>
      <c r="F753" s="605" t="s">
        <v>404</v>
      </c>
      <c r="G753" s="548">
        <v>212</v>
      </c>
      <c r="H753" s="1107" t="s">
        <v>646</v>
      </c>
      <c r="I753" s="1108"/>
      <c r="J753" s="609" t="s">
        <v>405</v>
      </c>
      <c r="K753" s="190">
        <v>1</v>
      </c>
      <c r="L753" s="1005"/>
      <c r="M753" s="597">
        <f>K753*L753</f>
        <v>0</v>
      </c>
    </row>
    <row r="754" spans="1:13" ht="15">
      <c r="A754" s="12" t="s">
        <v>785</v>
      </c>
      <c r="B754" s="13"/>
      <c r="C754" s="13"/>
      <c r="D754" s="13"/>
      <c r="E754" s="210" t="s">
        <v>654</v>
      </c>
      <c r="F754" s="302" t="s">
        <v>404</v>
      </c>
      <c r="G754" s="548">
        <v>212</v>
      </c>
      <c r="H754" s="1107" t="s">
        <v>646</v>
      </c>
      <c r="I754" s="1108"/>
      <c r="J754" s="610" t="s">
        <v>405</v>
      </c>
      <c r="K754" s="190">
        <v>1</v>
      </c>
      <c r="L754" s="1005"/>
      <c r="M754" s="597">
        <f>K754*L754</f>
        <v>0</v>
      </c>
    </row>
    <row r="755" spans="1:13">
      <c r="A755" s="60"/>
      <c r="B755" s="13"/>
      <c r="C755" s="13"/>
      <c r="D755" s="13"/>
      <c r="E755" s="202"/>
      <c r="F755" s="38"/>
      <c r="G755" s="257"/>
      <c r="H755" s="38"/>
      <c r="I755" s="257"/>
      <c r="J755" s="611"/>
      <c r="K755" s="290"/>
      <c r="L755" s="1091"/>
    </row>
    <row r="756" spans="1:13">
      <c r="A756" s="21" t="s">
        <v>406</v>
      </c>
      <c r="B756" s="13"/>
      <c r="C756" s="13"/>
      <c r="D756" s="13"/>
      <c r="E756" s="202"/>
      <c r="F756" s="38"/>
      <c r="G756" s="257"/>
      <c r="H756" s="38"/>
      <c r="I756" s="257"/>
      <c r="J756" s="611"/>
      <c r="K756" s="290"/>
      <c r="L756" s="1091"/>
    </row>
    <row r="757" spans="1:13">
      <c r="A757" s="12" t="s">
        <v>403</v>
      </c>
      <c r="B757" s="12"/>
      <c r="C757" s="12"/>
      <c r="D757" s="12"/>
      <c r="E757" s="210" t="s">
        <v>654</v>
      </c>
      <c r="F757" s="302" t="s">
        <v>404</v>
      </c>
      <c r="G757" s="548">
        <v>240</v>
      </c>
      <c r="H757" s="1107" t="s">
        <v>646</v>
      </c>
      <c r="I757" s="1108"/>
      <c r="J757" s="609" t="s">
        <v>405</v>
      </c>
      <c r="K757" s="190">
        <v>1</v>
      </c>
      <c r="L757" s="1005"/>
      <c r="M757" s="597">
        <f>K757*L757</f>
        <v>0</v>
      </c>
    </row>
    <row r="758" spans="1:13" ht="15">
      <c r="A758" s="12" t="s">
        <v>786</v>
      </c>
      <c r="B758" s="12"/>
      <c r="C758" s="12"/>
      <c r="D758" s="12"/>
      <c r="E758" s="210" t="s">
        <v>654</v>
      </c>
      <c r="F758" s="302" t="s">
        <v>404</v>
      </c>
      <c r="G758" s="548">
        <v>240</v>
      </c>
      <c r="H758" s="1107" t="s">
        <v>646</v>
      </c>
      <c r="I758" s="1108"/>
      <c r="J758" s="610" t="s">
        <v>405</v>
      </c>
      <c r="K758" s="190">
        <v>1</v>
      </c>
      <c r="L758" s="1005"/>
      <c r="M758" s="597">
        <f>K758*L758</f>
        <v>0</v>
      </c>
    </row>
    <row r="759" spans="1:13">
      <c r="A759" s="60"/>
      <c r="B759" s="13"/>
      <c r="C759" s="13"/>
      <c r="D759" s="13"/>
      <c r="E759" s="202"/>
      <c r="F759" s="38"/>
      <c r="G759" s="257"/>
      <c r="H759" s="38"/>
      <c r="I759" s="257"/>
      <c r="J759" s="611"/>
      <c r="K759" s="290"/>
      <c r="L759" s="1088"/>
    </row>
    <row r="760" spans="1:13">
      <c r="A760" s="21" t="s">
        <v>407</v>
      </c>
      <c r="B760" s="13"/>
      <c r="C760" s="13"/>
      <c r="D760" s="13"/>
      <c r="E760" s="202"/>
      <c r="F760" s="38"/>
      <c r="G760" s="257"/>
      <c r="H760" s="38"/>
      <c r="I760" s="257"/>
      <c r="J760" s="611"/>
      <c r="K760" s="290"/>
      <c r="L760" s="1088"/>
    </row>
    <row r="761" spans="1:13">
      <c r="A761" s="12" t="s">
        <v>403</v>
      </c>
      <c r="B761" s="13"/>
      <c r="C761" s="13"/>
      <c r="D761" s="13"/>
      <c r="E761" s="210" t="s">
        <v>654</v>
      </c>
      <c r="F761" s="605" t="s">
        <v>404</v>
      </c>
      <c r="G761" s="548">
        <f>212-60</f>
        <v>152</v>
      </c>
      <c r="H761" s="1107" t="s">
        <v>646</v>
      </c>
      <c r="I761" s="1108"/>
      <c r="J761" s="609" t="s">
        <v>405</v>
      </c>
      <c r="K761" s="190">
        <v>1</v>
      </c>
      <c r="L761" s="1005"/>
      <c r="M761" s="597">
        <f>K761*L761</f>
        <v>0</v>
      </c>
    </row>
    <row r="762" spans="1:13" ht="15">
      <c r="A762" s="12" t="s">
        <v>785</v>
      </c>
      <c r="B762" s="13"/>
      <c r="C762" s="13"/>
      <c r="D762" s="13"/>
      <c r="E762" s="210" t="s">
        <v>654</v>
      </c>
      <c r="F762" s="302" t="s">
        <v>404</v>
      </c>
      <c r="G762" s="548">
        <f>212-60</f>
        <v>152</v>
      </c>
      <c r="H762" s="1107" t="s">
        <v>646</v>
      </c>
      <c r="I762" s="1108"/>
      <c r="J762" s="610" t="s">
        <v>405</v>
      </c>
      <c r="K762" s="190">
        <v>1</v>
      </c>
      <c r="L762" s="1005"/>
      <c r="M762" s="597">
        <f>K762*L762</f>
        <v>0</v>
      </c>
    </row>
    <row r="763" spans="1:13">
      <c r="A763" s="60"/>
      <c r="B763" s="13"/>
      <c r="C763" s="13"/>
      <c r="D763" s="13"/>
      <c r="E763" s="202"/>
      <c r="F763" s="38"/>
      <c r="G763" s="567"/>
      <c r="H763" s="257"/>
      <c r="I763" s="257"/>
      <c r="J763" s="612"/>
      <c r="K763" s="695"/>
      <c r="L763" s="1088"/>
    </row>
    <row r="764" spans="1:13">
      <c r="A764" s="21" t="s">
        <v>408</v>
      </c>
      <c r="B764" s="13"/>
      <c r="C764" s="13"/>
      <c r="D764" s="13"/>
      <c r="E764" s="202"/>
      <c r="F764" s="613"/>
      <c r="G764" s="614"/>
      <c r="H764" s="613"/>
      <c r="I764" s="614"/>
      <c r="J764" s="492"/>
      <c r="K764" s="247"/>
      <c r="L764" s="1088"/>
    </row>
    <row r="765" spans="1:13">
      <c r="A765" s="12" t="s">
        <v>403</v>
      </c>
      <c r="B765" s="13"/>
      <c r="C765" s="13"/>
      <c r="D765" s="13"/>
      <c r="E765" s="210" t="s">
        <v>654</v>
      </c>
      <c r="F765" s="302" t="s">
        <v>404</v>
      </c>
      <c r="G765" s="548">
        <v>6120</v>
      </c>
      <c r="H765" s="1107" t="s">
        <v>646</v>
      </c>
      <c r="I765" s="1108"/>
      <c r="J765" s="609" t="s">
        <v>405</v>
      </c>
      <c r="K765" s="190">
        <v>16</v>
      </c>
      <c r="L765" s="1005"/>
      <c r="M765" s="597">
        <f>K765*L765</f>
        <v>0</v>
      </c>
    </row>
    <row r="766" spans="1:13">
      <c r="A766" s="12" t="s">
        <v>409</v>
      </c>
      <c r="B766" s="13"/>
      <c r="C766" s="13"/>
      <c r="D766" s="13"/>
      <c r="E766" s="210" t="s">
        <v>654</v>
      </c>
      <c r="F766" s="302" t="s">
        <v>404</v>
      </c>
      <c r="G766" s="548">
        <v>6120</v>
      </c>
      <c r="H766" s="1107" t="s">
        <v>646</v>
      </c>
      <c r="I766" s="1108"/>
      <c r="J766" s="610" t="s">
        <v>405</v>
      </c>
      <c r="K766" s="190">
        <v>16</v>
      </c>
      <c r="L766" s="1005"/>
      <c r="M766" s="597">
        <f>K766*L766</f>
        <v>0</v>
      </c>
    </row>
    <row r="767" spans="1:13" ht="15">
      <c r="A767" s="12" t="s">
        <v>787</v>
      </c>
      <c r="B767" s="13"/>
      <c r="C767" s="13"/>
      <c r="D767" s="13"/>
      <c r="E767" s="210" t="s">
        <v>654</v>
      </c>
      <c r="F767" s="302" t="s">
        <v>404</v>
      </c>
      <c r="G767" s="548">
        <v>6120</v>
      </c>
      <c r="H767" s="1107" t="s">
        <v>646</v>
      </c>
      <c r="I767" s="1108"/>
      <c r="J767" s="610" t="s">
        <v>405</v>
      </c>
      <c r="K767" s="190">
        <v>16</v>
      </c>
      <c r="L767" s="1005"/>
      <c r="M767" s="597">
        <f>K767*L767</f>
        <v>0</v>
      </c>
    </row>
    <row r="768" spans="1:13">
      <c r="A768" s="60"/>
      <c r="B768" s="13"/>
      <c r="C768" s="13"/>
      <c r="D768" s="13"/>
      <c r="E768" s="202"/>
      <c r="F768" s="38"/>
      <c r="G768" s="567"/>
      <c r="H768" s="257"/>
      <c r="I768" s="257"/>
      <c r="J768" s="612"/>
      <c r="K768" s="695"/>
      <c r="L768" s="1091"/>
    </row>
    <row r="769" spans="1:13">
      <c r="A769" s="21" t="s">
        <v>410</v>
      </c>
      <c r="B769" s="13"/>
      <c r="C769" s="13"/>
      <c r="D769" s="13"/>
      <c r="E769" s="202"/>
      <c r="F769" s="38"/>
      <c r="G769" s="257"/>
      <c r="H769" s="615"/>
      <c r="I769" s="257"/>
      <c r="J769" s="249"/>
      <c r="K769" s="695"/>
      <c r="L769" s="1091"/>
    </row>
    <row r="770" spans="1:13">
      <c r="A770" s="12" t="s">
        <v>403</v>
      </c>
      <c r="B770" s="13"/>
      <c r="C770" s="13"/>
      <c r="D770" s="13"/>
      <c r="E770" s="210" t="s">
        <v>654</v>
      </c>
      <c r="F770" s="302" t="s">
        <v>404</v>
      </c>
      <c r="G770" s="548">
        <v>212</v>
      </c>
      <c r="H770" s="1107" t="s">
        <v>646</v>
      </c>
      <c r="I770" s="1108"/>
      <c r="J770" s="609" t="s">
        <v>405</v>
      </c>
      <c r="K770" s="190">
        <v>1</v>
      </c>
      <c r="L770" s="1005"/>
      <c r="M770" s="597">
        <f>K770*L770</f>
        <v>0</v>
      </c>
    </row>
    <row r="771" spans="1:13" ht="15">
      <c r="A771" s="12" t="s">
        <v>788</v>
      </c>
      <c r="B771" s="13"/>
      <c r="C771" s="13"/>
      <c r="D771" s="13"/>
      <c r="E771" s="210" t="s">
        <v>654</v>
      </c>
      <c r="F771" s="302" t="s">
        <v>404</v>
      </c>
      <c r="G771" s="548">
        <v>212</v>
      </c>
      <c r="H771" s="1107" t="s">
        <v>646</v>
      </c>
      <c r="I771" s="1108"/>
      <c r="J771" s="610" t="s">
        <v>405</v>
      </c>
      <c r="K771" s="190">
        <v>1</v>
      </c>
      <c r="L771" s="1005"/>
      <c r="M771" s="597">
        <f>K771*L771</f>
        <v>0</v>
      </c>
    </row>
    <row r="772" spans="1:13">
      <c r="A772" s="60"/>
      <c r="B772" s="13"/>
      <c r="C772" s="13"/>
      <c r="D772" s="13"/>
      <c r="E772" s="257"/>
      <c r="F772" s="38"/>
      <c r="G772" s="567"/>
      <c r="H772" s="257"/>
      <c r="I772" s="257"/>
      <c r="J772" s="616"/>
      <c r="K772" s="695"/>
      <c r="L772" s="1088"/>
    </row>
    <row r="773" spans="1:13">
      <c r="A773" s="21" t="s">
        <v>411</v>
      </c>
      <c r="B773" s="13"/>
      <c r="C773" s="13"/>
      <c r="D773" s="13"/>
      <c r="E773" s="257"/>
      <c r="F773" s="38"/>
      <c r="G773" s="257"/>
      <c r="H773" s="38"/>
      <c r="I773" s="257"/>
      <c r="J773" s="38"/>
      <c r="K773" s="247"/>
      <c r="L773" s="1088"/>
    </row>
    <row r="774" spans="1:13">
      <c r="A774" s="12" t="s">
        <v>412</v>
      </c>
      <c r="B774" s="13"/>
      <c r="C774" s="13"/>
      <c r="D774" s="13"/>
      <c r="E774" s="210" t="s">
        <v>654</v>
      </c>
      <c r="F774" s="302" t="s">
        <v>254</v>
      </c>
      <c r="G774" s="548">
        <v>2</v>
      </c>
      <c r="H774" s="1107" t="s">
        <v>646</v>
      </c>
      <c r="I774" s="1108"/>
      <c r="J774" s="603" t="s">
        <v>413</v>
      </c>
      <c r="K774" s="190">
        <v>2</v>
      </c>
      <c r="L774" s="1005"/>
      <c r="M774" s="597">
        <f>K774*L774</f>
        <v>0</v>
      </c>
    </row>
    <row r="775" spans="1:13" ht="27.75" customHeight="1">
      <c r="A775" s="1147" t="s">
        <v>852</v>
      </c>
      <c r="B775" s="1147"/>
      <c r="C775" s="1147"/>
      <c r="D775" s="1181"/>
      <c r="E775" s="206" t="s">
        <v>414</v>
      </c>
      <c r="F775" s="302" t="s">
        <v>254</v>
      </c>
      <c r="G775" s="548">
        <v>2</v>
      </c>
      <c r="H775" s="1107" t="s">
        <v>646</v>
      </c>
      <c r="I775" s="1108"/>
      <c r="J775" s="603" t="s">
        <v>413</v>
      </c>
      <c r="K775" s="190">
        <v>2</v>
      </c>
      <c r="L775" s="1005"/>
      <c r="M775" s="597">
        <f>K775*L775</f>
        <v>0</v>
      </c>
    </row>
    <row r="776" spans="1:13">
      <c r="A776" s="60"/>
      <c r="B776" s="13"/>
      <c r="C776" s="13"/>
      <c r="D776" s="13"/>
      <c r="E776" s="202"/>
      <c r="F776" s="47"/>
      <c r="G776" s="617"/>
      <c r="H776" s="607"/>
      <c r="I776" s="607"/>
      <c r="J776" s="479"/>
      <c r="K776" s="701"/>
      <c r="L776" s="1091"/>
    </row>
    <row r="777" spans="1:13">
      <c r="A777" s="21" t="s">
        <v>415</v>
      </c>
      <c r="B777" s="13"/>
      <c r="C777" s="13"/>
      <c r="D777" s="13"/>
      <c r="E777" s="202"/>
      <c r="F777" s="47"/>
      <c r="G777" s="607"/>
      <c r="H777" s="47"/>
      <c r="I777" s="607"/>
      <c r="J777" s="20"/>
      <c r="K777" s="701"/>
      <c r="L777" s="1091"/>
    </row>
    <row r="778" spans="1:13">
      <c r="A778" s="12" t="s">
        <v>416</v>
      </c>
      <c r="B778" s="13"/>
      <c r="C778" s="13"/>
      <c r="D778" s="13"/>
      <c r="E778" s="206" t="s">
        <v>417</v>
      </c>
      <c r="F778" s="302" t="s">
        <v>404</v>
      </c>
      <c r="G778" s="548">
        <v>212</v>
      </c>
      <c r="H778" s="1107" t="s">
        <v>646</v>
      </c>
      <c r="I778" s="1108"/>
      <c r="J778" s="603" t="s">
        <v>413</v>
      </c>
      <c r="K778" s="190">
        <v>2</v>
      </c>
      <c r="L778" s="1005"/>
      <c r="M778" s="597">
        <f t="shared" ref="M778:M783" si="17">K778*L778</f>
        <v>0</v>
      </c>
    </row>
    <row r="779" spans="1:13">
      <c r="A779" s="12" t="s">
        <v>418</v>
      </c>
      <c r="B779" s="13"/>
      <c r="C779" s="13"/>
      <c r="D779" s="13"/>
      <c r="E779" s="206" t="s">
        <v>417</v>
      </c>
      <c r="F779" s="302" t="s">
        <v>404</v>
      </c>
      <c r="G779" s="548">
        <v>212</v>
      </c>
      <c r="H779" s="1107" t="s">
        <v>646</v>
      </c>
      <c r="I779" s="1108"/>
      <c r="J779" s="603" t="s">
        <v>413</v>
      </c>
      <c r="K779" s="190">
        <v>2</v>
      </c>
      <c r="L779" s="1005"/>
      <c r="M779" s="597">
        <f t="shared" si="17"/>
        <v>0</v>
      </c>
    </row>
    <row r="780" spans="1:13">
      <c r="A780" s="12" t="s">
        <v>713</v>
      </c>
      <c r="B780" s="13"/>
      <c r="C780" s="13"/>
      <c r="D780" s="13"/>
      <c r="E780" s="206" t="s">
        <v>417</v>
      </c>
      <c r="F780" s="302" t="s">
        <v>404</v>
      </c>
      <c r="G780" s="548">
        <v>212</v>
      </c>
      <c r="H780" s="1107" t="s">
        <v>646</v>
      </c>
      <c r="I780" s="1108"/>
      <c r="J780" s="603" t="s">
        <v>413</v>
      </c>
      <c r="K780" s="190">
        <v>2</v>
      </c>
      <c r="L780" s="1005"/>
      <c r="M780" s="597">
        <f t="shared" si="17"/>
        <v>0</v>
      </c>
    </row>
    <row r="781" spans="1:13">
      <c r="A781" s="12" t="s">
        <v>714</v>
      </c>
      <c r="B781" s="13"/>
      <c r="C781" s="13"/>
      <c r="D781" s="13"/>
      <c r="E781" s="206" t="s">
        <v>417</v>
      </c>
      <c r="F781" s="302" t="s">
        <v>404</v>
      </c>
      <c r="G781" s="548">
        <v>212</v>
      </c>
      <c r="H781" s="1107" t="s">
        <v>646</v>
      </c>
      <c r="I781" s="1108"/>
      <c r="J781" s="603" t="s">
        <v>413</v>
      </c>
      <c r="K781" s="190">
        <v>2</v>
      </c>
      <c r="L781" s="1005"/>
      <c r="M781" s="597">
        <f t="shared" si="17"/>
        <v>0</v>
      </c>
    </row>
    <row r="782" spans="1:13">
      <c r="A782" s="12" t="s">
        <v>715</v>
      </c>
      <c r="B782" s="13"/>
      <c r="C782" s="13"/>
      <c r="D782" s="13"/>
      <c r="E782" s="206" t="s">
        <v>417</v>
      </c>
      <c r="F782" s="302" t="s">
        <v>404</v>
      </c>
      <c r="G782" s="548">
        <v>212</v>
      </c>
      <c r="H782" s="1107" t="s">
        <v>646</v>
      </c>
      <c r="I782" s="1108"/>
      <c r="J782" s="603" t="s">
        <v>413</v>
      </c>
      <c r="K782" s="190">
        <v>2</v>
      </c>
      <c r="L782" s="1005"/>
      <c r="M782" s="597">
        <f t="shared" si="17"/>
        <v>0</v>
      </c>
    </row>
    <row r="783" spans="1:13">
      <c r="A783" s="12" t="s">
        <v>716</v>
      </c>
      <c r="B783" s="13"/>
      <c r="C783" s="13"/>
      <c r="D783" s="13"/>
      <c r="E783" s="206" t="s">
        <v>417</v>
      </c>
      <c r="F783" s="302" t="s">
        <v>404</v>
      </c>
      <c r="G783" s="548">
        <v>212</v>
      </c>
      <c r="H783" s="1107" t="s">
        <v>646</v>
      </c>
      <c r="I783" s="1108"/>
      <c r="J783" s="603" t="s">
        <v>413</v>
      </c>
      <c r="K783" s="190">
        <v>2</v>
      </c>
      <c r="L783" s="1005"/>
      <c r="M783" s="597">
        <f t="shared" si="17"/>
        <v>0</v>
      </c>
    </row>
    <row r="784" spans="1:13">
      <c r="A784" s="66"/>
      <c r="B784" s="13"/>
      <c r="C784" s="13"/>
      <c r="D784" s="13"/>
      <c r="E784" s="202"/>
      <c r="F784" s="38"/>
      <c r="G784" s="257"/>
      <c r="H784" s="261"/>
      <c r="I784" s="261"/>
      <c r="J784" s="249"/>
      <c r="K784" s="695"/>
      <c r="L784" s="1091"/>
    </row>
    <row r="785" spans="1:13">
      <c r="A785" s="21" t="s">
        <v>661</v>
      </c>
      <c r="B785" s="13"/>
      <c r="C785" s="13"/>
      <c r="D785" s="13"/>
      <c r="E785" s="257"/>
      <c r="F785" s="13"/>
      <c r="G785" s="618"/>
      <c r="H785" s="48"/>
      <c r="I785" s="48"/>
      <c r="J785" s="68"/>
      <c r="K785" s="697"/>
      <c r="L785" s="1091"/>
    </row>
    <row r="786" spans="1:13">
      <c r="A786" s="12"/>
      <c r="B786" s="13"/>
      <c r="C786" s="13"/>
      <c r="D786" s="13"/>
      <c r="E786" s="202"/>
      <c r="F786" s="619"/>
      <c r="G786" s="156"/>
      <c r="H786" s="607"/>
      <c r="I786" s="156"/>
      <c r="J786" s="64"/>
      <c r="K786" s="117"/>
      <c r="L786" s="1091"/>
    </row>
    <row r="787" spans="1:13">
      <c r="A787" s="21" t="s">
        <v>662</v>
      </c>
      <c r="B787" s="13"/>
      <c r="C787" s="13"/>
      <c r="D787" s="13"/>
      <c r="E787" s="202"/>
      <c r="F787" s="54"/>
      <c r="G787" s="122"/>
      <c r="H787" s="54"/>
      <c r="I787" s="122"/>
      <c r="J787" s="54"/>
      <c r="K787" s="117"/>
      <c r="L787" s="1091"/>
    </row>
    <row r="788" spans="1:13">
      <c r="A788" s="21" t="s">
        <v>663</v>
      </c>
      <c r="B788" s="13"/>
      <c r="C788" s="13"/>
      <c r="D788" s="13"/>
      <c r="E788" s="202"/>
      <c r="F788" s="53"/>
      <c r="G788" s="48"/>
      <c r="H788" s="68"/>
      <c r="I788" s="48"/>
      <c r="J788" s="68"/>
      <c r="K788" s="697"/>
      <c r="L788" s="1091"/>
    </row>
    <row r="789" spans="1:13">
      <c r="A789" s="42"/>
      <c r="B789" s="13"/>
      <c r="C789" s="13"/>
      <c r="D789" s="13"/>
      <c r="E789" s="202"/>
      <c r="F789" s="52"/>
      <c r="G789" s="48"/>
      <c r="H789" s="68"/>
      <c r="I789" s="48"/>
      <c r="J789" s="68"/>
      <c r="K789" s="697"/>
      <c r="L789" s="1091"/>
    </row>
    <row r="790" spans="1:13" ht="27.75" customHeight="1">
      <c r="A790" s="1113" t="s">
        <v>694</v>
      </c>
      <c r="B790" s="1113"/>
      <c r="C790" s="1113"/>
      <c r="D790" s="1114"/>
      <c r="E790" s="286" t="s">
        <v>420</v>
      </c>
      <c r="F790" s="435" t="s">
        <v>396</v>
      </c>
      <c r="G790" s="554"/>
      <c r="H790" s="1105" t="s">
        <v>646</v>
      </c>
      <c r="I790" s="1106"/>
      <c r="J790" s="602" t="s">
        <v>421</v>
      </c>
      <c r="K790" s="190" t="s">
        <v>149</v>
      </c>
      <c r="L790" s="1089" t="s">
        <v>918</v>
      </c>
      <c r="M790" s="547" t="s">
        <v>922</v>
      </c>
    </row>
    <row r="791" spans="1:13">
      <c r="A791" s="12" t="s">
        <v>422</v>
      </c>
      <c r="B791" s="13"/>
      <c r="C791" s="13"/>
      <c r="D791" s="13"/>
      <c r="E791" s="206" t="s">
        <v>423</v>
      </c>
      <c r="F791" s="566" t="s">
        <v>271</v>
      </c>
      <c r="G791" s="548"/>
      <c r="H791" s="1107" t="s">
        <v>646</v>
      </c>
      <c r="I791" s="1108"/>
      <c r="J791" s="493" t="s">
        <v>221</v>
      </c>
      <c r="K791" s="190" t="s">
        <v>149</v>
      </c>
      <c r="L791" s="1089" t="s">
        <v>918</v>
      </c>
      <c r="M791" s="547" t="s">
        <v>922</v>
      </c>
    </row>
    <row r="792" spans="1:13">
      <c r="A792" s="69"/>
      <c r="B792" s="13"/>
      <c r="C792" s="13"/>
      <c r="D792" s="13"/>
      <c r="E792" s="202" t="s">
        <v>1224</v>
      </c>
      <c r="F792" s="193"/>
      <c r="G792" s="544"/>
      <c r="H792" s="544"/>
      <c r="I792" s="544"/>
      <c r="J792" s="39"/>
      <c r="K792" s="689"/>
      <c r="L792" s="1091"/>
    </row>
    <row r="793" spans="1:13">
      <c r="A793" s="69"/>
      <c r="B793" s="13"/>
      <c r="C793" s="13"/>
      <c r="D793" s="13"/>
      <c r="E793" s="202" t="s">
        <v>289</v>
      </c>
      <c r="F793" s="193"/>
      <c r="G793" s="544"/>
      <c r="H793" s="544"/>
      <c r="I793" s="544"/>
      <c r="J793" s="39"/>
      <c r="K793" s="689"/>
      <c r="L793" s="1091"/>
    </row>
    <row r="794" spans="1:13">
      <c r="A794" s="69"/>
      <c r="B794" s="13"/>
      <c r="C794" s="13"/>
      <c r="D794" s="13"/>
      <c r="E794" s="202"/>
      <c r="F794" s="193"/>
      <c r="G794" s="544"/>
      <c r="H794" s="544"/>
      <c r="I794" s="544"/>
      <c r="J794" s="39"/>
      <c r="K794" s="689"/>
      <c r="L794" s="1091"/>
    </row>
    <row r="795" spans="1:13">
      <c r="A795" s="21" t="s">
        <v>664</v>
      </c>
      <c r="B795" s="13"/>
      <c r="C795" s="13"/>
      <c r="D795" s="13"/>
      <c r="E795" s="202"/>
      <c r="F795" s="193"/>
      <c r="G795" s="544"/>
      <c r="H795" s="544"/>
      <c r="I795" s="544"/>
      <c r="J795" s="39"/>
      <c r="K795" s="689"/>
      <c r="L795" s="1091"/>
    </row>
    <row r="796" spans="1:13">
      <c r="A796" s="12" t="s">
        <v>403</v>
      </c>
      <c r="B796" s="13"/>
      <c r="C796" s="13"/>
      <c r="D796" s="13"/>
      <c r="E796" s="206"/>
      <c r="F796" s="601" t="s">
        <v>424</v>
      </c>
      <c r="G796" s="548"/>
      <c r="H796" s="1107" t="s">
        <v>646</v>
      </c>
      <c r="I796" s="1108"/>
      <c r="J796" s="620" t="s">
        <v>425</v>
      </c>
      <c r="K796" s="190" t="s">
        <v>149</v>
      </c>
      <c r="L796" s="1089" t="s">
        <v>918</v>
      </c>
      <c r="M796" s="547" t="s">
        <v>922</v>
      </c>
    </row>
    <row r="797" spans="1:13" ht="15">
      <c r="A797" s="12" t="s">
        <v>785</v>
      </c>
      <c r="B797" s="13"/>
      <c r="C797" s="13"/>
      <c r="D797" s="13"/>
      <c r="E797" s="206" t="s">
        <v>426</v>
      </c>
      <c r="F797" s="621" t="s">
        <v>424</v>
      </c>
      <c r="G797" s="548"/>
      <c r="H797" s="1107" t="s">
        <v>646</v>
      </c>
      <c r="I797" s="1108"/>
      <c r="J797" s="622" t="s">
        <v>425</v>
      </c>
      <c r="K797" s="190" t="s">
        <v>149</v>
      </c>
      <c r="L797" s="1089" t="s">
        <v>918</v>
      </c>
      <c r="M797" s="547" t="s">
        <v>922</v>
      </c>
    </row>
    <row r="798" spans="1:13">
      <c r="A798" s="60"/>
      <c r="B798" s="13"/>
      <c r="C798" s="13"/>
      <c r="D798" s="13"/>
      <c r="E798" s="202"/>
      <c r="F798" s="35"/>
      <c r="G798" s="567"/>
      <c r="H798" s="257"/>
      <c r="I798" s="257"/>
      <c r="J798" s="257"/>
      <c r="K798" s="247"/>
      <c r="L798" s="1091"/>
    </row>
    <row r="799" spans="1:13">
      <c r="A799" s="21" t="s">
        <v>665</v>
      </c>
      <c r="B799" s="13"/>
      <c r="C799" s="13"/>
      <c r="D799" s="13"/>
      <c r="E799" s="202"/>
      <c r="F799" s="193"/>
      <c r="G799" s="544"/>
      <c r="H799" s="544"/>
      <c r="I799" s="544"/>
      <c r="J799" s="544"/>
      <c r="K799" s="689"/>
      <c r="L799" s="1091"/>
    </row>
    <row r="800" spans="1:13">
      <c r="A800" s="12" t="s">
        <v>403</v>
      </c>
      <c r="B800" s="13"/>
      <c r="C800" s="13"/>
      <c r="D800" s="13"/>
      <c r="E800" s="206"/>
      <c r="F800" s="601" t="s">
        <v>424</v>
      </c>
      <c r="G800" s="548"/>
      <c r="H800" s="1107" t="s">
        <v>646</v>
      </c>
      <c r="I800" s="1108"/>
      <c r="J800" s="623" t="s">
        <v>405</v>
      </c>
      <c r="K800" s="190" t="s">
        <v>149</v>
      </c>
      <c r="L800" s="1089" t="s">
        <v>918</v>
      </c>
      <c r="M800" s="547" t="s">
        <v>922</v>
      </c>
    </row>
    <row r="801" spans="1:13" ht="15">
      <c r="A801" s="12" t="s">
        <v>785</v>
      </c>
      <c r="B801" s="13"/>
      <c r="C801" s="13"/>
      <c r="D801" s="13"/>
      <c r="E801" s="206" t="s">
        <v>426</v>
      </c>
      <c r="F801" s="621" t="s">
        <v>424</v>
      </c>
      <c r="G801" s="548"/>
      <c r="H801" s="1107" t="s">
        <v>646</v>
      </c>
      <c r="I801" s="1108"/>
      <c r="J801" s="624" t="s">
        <v>405</v>
      </c>
      <c r="K801" s="190" t="s">
        <v>149</v>
      </c>
      <c r="L801" s="1089" t="s">
        <v>918</v>
      </c>
      <c r="M801" s="547" t="s">
        <v>922</v>
      </c>
    </row>
    <row r="802" spans="1:13">
      <c r="A802" s="60"/>
      <c r="B802" s="13"/>
      <c r="C802" s="13"/>
      <c r="D802" s="13"/>
      <c r="E802" s="202"/>
      <c r="F802" s="35"/>
      <c r="G802" s="567"/>
      <c r="H802" s="257"/>
      <c r="I802" s="257"/>
      <c r="J802" s="249"/>
      <c r="K802" s="247"/>
      <c r="L802" s="1091"/>
    </row>
    <row r="803" spans="1:13">
      <c r="A803" s="21" t="s">
        <v>666</v>
      </c>
      <c r="B803" s="13"/>
      <c r="C803" s="13"/>
      <c r="D803" s="13"/>
      <c r="E803" s="202"/>
      <c r="F803" s="193"/>
      <c r="G803" s="544"/>
      <c r="H803" s="544"/>
      <c r="I803" s="544"/>
      <c r="J803" s="39"/>
      <c r="K803" s="689"/>
      <c r="L803" s="1091"/>
    </row>
    <row r="804" spans="1:13">
      <c r="A804" s="12" t="s">
        <v>409</v>
      </c>
      <c r="B804" s="13"/>
      <c r="C804" s="13"/>
      <c r="D804" s="13"/>
      <c r="E804" s="206" t="s">
        <v>427</v>
      </c>
      <c r="F804" s="207" t="s">
        <v>424</v>
      </c>
      <c r="G804" s="548"/>
      <c r="H804" s="1107" t="s">
        <v>646</v>
      </c>
      <c r="I804" s="1108"/>
      <c r="J804" s="620" t="s">
        <v>425</v>
      </c>
      <c r="K804" s="190" t="s">
        <v>149</v>
      </c>
      <c r="L804" s="1089" t="s">
        <v>918</v>
      </c>
      <c r="M804" s="547" t="s">
        <v>922</v>
      </c>
    </row>
    <row r="805" spans="1:13">
      <c r="A805" s="12" t="s">
        <v>403</v>
      </c>
      <c r="B805" s="13"/>
      <c r="C805" s="13"/>
      <c r="D805" s="13"/>
      <c r="E805" s="206"/>
      <c r="F805" s="207" t="s">
        <v>424</v>
      </c>
      <c r="G805" s="548"/>
      <c r="H805" s="1107" t="s">
        <v>646</v>
      </c>
      <c r="I805" s="1108"/>
      <c r="J805" s="620" t="s">
        <v>425</v>
      </c>
      <c r="K805" s="190" t="s">
        <v>149</v>
      </c>
      <c r="L805" s="1089" t="s">
        <v>918</v>
      </c>
      <c r="M805" s="547" t="s">
        <v>922</v>
      </c>
    </row>
    <row r="806" spans="1:13" ht="27" customHeight="1">
      <c r="A806" s="1113" t="s">
        <v>789</v>
      </c>
      <c r="B806" s="1204"/>
      <c r="C806" s="1204"/>
      <c r="D806" s="1205"/>
      <c r="E806" s="286" t="s">
        <v>428</v>
      </c>
      <c r="F806" s="207" t="s">
        <v>424</v>
      </c>
      <c r="G806" s="554"/>
      <c r="H806" s="1105" t="s">
        <v>646</v>
      </c>
      <c r="I806" s="1106"/>
      <c r="J806" s="625" t="s">
        <v>425</v>
      </c>
      <c r="K806" s="190" t="s">
        <v>149</v>
      </c>
      <c r="L806" s="1089" t="s">
        <v>918</v>
      </c>
      <c r="M806" s="547" t="s">
        <v>922</v>
      </c>
    </row>
    <row r="807" spans="1:13">
      <c r="A807" s="12" t="s">
        <v>603</v>
      </c>
      <c r="B807" s="13"/>
      <c r="C807" s="13"/>
      <c r="D807" s="13"/>
      <c r="E807" s="202"/>
      <c r="F807" s="35"/>
      <c r="G807" s="617"/>
      <c r="H807" s="607"/>
      <c r="I807" s="607"/>
      <c r="J807" s="626"/>
      <c r="K807" s="117"/>
      <c r="L807" s="1091"/>
    </row>
    <row r="808" spans="1:13">
      <c r="A808" s="21" t="s">
        <v>667</v>
      </c>
      <c r="B808" s="13"/>
      <c r="C808" s="13"/>
      <c r="D808" s="13"/>
      <c r="E808" s="202"/>
      <c r="F808" s="67"/>
      <c r="G808" s="48"/>
      <c r="H808" s="48"/>
      <c r="I808" s="48"/>
      <c r="J808" s="48"/>
      <c r="K808" s="697"/>
      <c r="L808" s="1091"/>
    </row>
    <row r="809" spans="1:13">
      <c r="A809" s="12" t="s">
        <v>429</v>
      </c>
      <c r="B809" s="13"/>
      <c r="C809" s="13"/>
      <c r="D809" s="13"/>
      <c r="E809" s="206" t="s">
        <v>430</v>
      </c>
      <c r="F809" s="621"/>
      <c r="G809" s="586"/>
      <c r="H809" s="1107" t="s">
        <v>646</v>
      </c>
      <c r="I809" s="1108"/>
      <c r="J809" s="603" t="s">
        <v>221</v>
      </c>
      <c r="K809" s="190" t="s">
        <v>149</v>
      </c>
      <c r="L809" s="1089" t="s">
        <v>918</v>
      </c>
      <c r="M809" s="547" t="s">
        <v>922</v>
      </c>
    </row>
    <row r="810" spans="1:13">
      <c r="A810" s="12" t="s">
        <v>431</v>
      </c>
      <c r="B810" s="13"/>
      <c r="C810" s="13"/>
      <c r="D810" s="13"/>
      <c r="E810" s="206" t="s">
        <v>680</v>
      </c>
      <c r="F810" s="621"/>
      <c r="G810" s="586"/>
      <c r="H810" s="1107" t="s">
        <v>646</v>
      </c>
      <c r="I810" s="1108"/>
      <c r="J810" s="603" t="s">
        <v>221</v>
      </c>
      <c r="K810" s="190" t="s">
        <v>149</v>
      </c>
      <c r="L810" s="1089" t="s">
        <v>918</v>
      </c>
      <c r="M810" s="547" t="s">
        <v>922</v>
      </c>
    </row>
    <row r="811" spans="1:13">
      <c r="A811" s="12" t="s">
        <v>432</v>
      </c>
      <c r="B811" s="13"/>
      <c r="C811" s="13"/>
      <c r="D811" s="13"/>
      <c r="E811" s="206" t="s">
        <v>433</v>
      </c>
      <c r="F811" s="621"/>
      <c r="G811" s="586"/>
      <c r="H811" s="1107" t="s">
        <v>646</v>
      </c>
      <c r="I811" s="1108"/>
      <c r="J811" s="603" t="s">
        <v>221</v>
      </c>
      <c r="K811" s="190" t="s">
        <v>149</v>
      </c>
      <c r="L811" s="1089" t="s">
        <v>918</v>
      </c>
      <c r="M811" s="547" t="s">
        <v>922</v>
      </c>
    </row>
    <row r="812" spans="1:13">
      <c r="A812" s="12" t="s">
        <v>434</v>
      </c>
      <c r="B812" s="13"/>
      <c r="C812" s="13"/>
      <c r="D812" s="13"/>
      <c r="E812" s="206" t="s">
        <v>435</v>
      </c>
      <c r="F812" s="621"/>
      <c r="G812" s="586"/>
      <c r="H812" s="1107" t="s">
        <v>646</v>
      </c>
      <c r="I812" s="1108"/>
      <c r="J812" s="603" t="s">
        <v>221</v>
      </c>
      <c r="K812" s="190" t="s">
        <v>149</v>
      </c>
      <c r="L812" s="1089" t="s">
        <v>918</v>
      </c>
      <c r="M812" s="547" t="s">
        <v>922</v>
      </c>
    </row>
    <row r="813" spans="1:13">
      <c r="A813" s="12" t="s">
        <v>436</v>
      </c>
      <c r="B813" s="13"/>
      <c r="C813" s="13"/>
      <c r="D813" s="13"/>
      <c r="E813" s="206" t="s">
        <v>435</v>
      </c>
      <c r="F813" s="621"/>
      <c r="G813" s="586"/>
      <c r="H813" s="1107" t="s">
        <v>646</v>
      </c>
      <c r="I813" s="1108"/>
      <c r="J813" s="603" t="s">
        <v>221</v>
      </c>
      <c r="K813" s="190" t="s">
        <v>149</v>
      </c>
      <c r="L813" s="1089" t="s">
        <v>918</v>
      </c>
      <c r="M813" s="547" t="s">
        <v>922</v>
      </c>
    </row>
    <row r="814" spans="1:13">
      <c r="A814" s="12" t="s">
        <v>437</v>
      </c>
      <c r="B814" s="13"/>
      <c r="C814" s="13"/>
      <c r="D814" s="13"/>
      <c r="E814" s="206" t="s">
        <v>435</v>
      </c>
      <c r="F814" s="621"/>
      <c r="G814" s="586"/>
      <c r="H814" s="1107" t="s">
        <v>646</v>
      </c>
      <c r="I814" s="1108"/>
      <c r="J814" s="603" t="s">
        <v>221</v>
      </c>
      <c r="K814" s="190" t="s">
        <v>149</v>
      </c>
      <c r="L814" s="1089" t="s">
        <v>918</v>
      </c>
      <c r="M814" s="547" t="s">
        <v>922</v>
      </c>
    </row>
    <row r="815" spans="1:13">
      <c r="A815" s="12" t="s">
        <v>438</v>
      </c>
      <c r="B815" s="13"/>
      <c r="C815" s="13"/>
      <c r="D815" s="13"/>
      <c r="E815" s="206" t="s">
        <v>435</v>
      </c>
      <c r="F815" s="621"/>
      <c r="G815" s="586"/>
      <c r="H815" s="1107" t="s">
        <v>646</v>
      </c>
      <c r="I815" s="1108"/>
      <c r="J815" s="603" t="s">
        <v>221</v>
      </c>
      <c r="K815" s="190" t="s">
        <v>149</v>
      </c>
      <c r="L815" s="1089" t="s">
        <v>918</v>
      </c>
      <c r="M815" s="547" t="s">
        <v>922</v>
      </c>
    </row>
    <row r="816" spans="1:13">
      <c r="A816" s="12" t="s">
        <v>439</v>
      </c>
      <c r="B816" s="13"/>
      <c r="C816" s="13"/>
      <c r="D816" s="13"/>
      <c r="E816" s="206" t="s">
        <v>440</v>
      </c>
      <c r="F816" s="621"/>
      <c r="G816" s="586"/>
      <c r="H816" s="1107" t="s">
        <v>646</v>
      </c>
      <c r="I816" s="1108"/>
      <c r="J816" s="603" t="s">
        <v>221</v>
      </c>
      <c r="K816" s="190" t="s">
        <v>149</v>
      </c>
      <c r="L816" s="1089" t="s">
        <v>918</v>
      </c>
      <c r="M816" s="547" t="s">
        <v>922</v>
      </c>
    </row>
    <row r="817" spans="1:13">
      <c r="A817" s="12"/>
      <c r="B817" s="13"/>
      <c r="C817" s="13"/>
      <c r="D817" s="13"/>
      <c r="E817" s="202" t="s">
        <v>845</v>
      </c>
      <c r="F817" s="308"/>
      <c r="G817" s="627"/>
      <c r="H817" s="556"/>
      <c r="I817" s="556"/>
      <c r="J817" s="556"/>
      <c r="K817" s="694"/>
      <c r="L817" s="1091"/>
    </row>
    <row r="818" spans="1:13">
      <c r="A818" s="60"/>
      <c r="B818" s="13"/>
      <c r="C818" s="13"/>
      <c r="D818" s="13"/>
      <c r="E818" s="202"/>
      <c r="F818" s="256"/>
      <c r="G818" s="567"/>
      <c r="H818" s="257"/>
      <c r="I818" s="257"/>
      <c r="J818" s="257"/>
      <c r="K818" s="695"/>
      <c r="L818" s="1091"/>
    </row>
    <row r="819" spans="1:13">
      <c r="A819" s="21" t="s">
        <v>668</v>
      </c>
      <c r="B819" s="13"/>
      <c r="C819" s="13"/>
      <c r="D819" s="13"/>
      <c r="E819" s="202"/>
      <c r="F819" s="35"/>
      <c r="G819" s="544"/>
      <c r="H819" s="544"/>
      <c r="I819" s="544" t="s">
        <v>93</v>
      </c>
      <c r="J819" s="544"/>
      <c r="K819" s="689" t="s">
        <v>93</v>
      </c>
      <c r="L819" s="1091"/>
    </row>
    <row r="820" spans="1:13">
      <c r="A820" s="12" t="s">
        <v>681</v>
      </c>
      <c r="B820" s="13"/>
      <c r="C820" s="13"/>
      <c r="D820" s="13"/>
      <c r="E820" s="206" t="s">
        <v>442</v>
      </c>
      <c r="F820" s="590"/>
      <c r="G820" s="210"/>
      <c r="H820" s="628" t="s">
        <v>221</v>
      </c>
      <c r="I820" s="210"/>
      <c r="J820" s="209" t="s">
        <v>289</v>
      </c>
      <c r="K820" s="190" t="s">
        <v>149</v>
      </c>
      <c r="L820" s="1089" t="s">
        <v>918</v>
      </c>
      <c r="M820" s="547" t="s">
        <v>922</v>
      </c>
    </row>
    <row r="821" spans="1:13">
      <c r="A821" s="12" t="s">
        <v>443</v>
      </c>
      <c r="B821" s="13"/>
      <c r="C821" s="13"/>
      <c r="D821" s="13"/>
      <c r="E821" s="206" t="s">
        <v>442</v>
      </c>
      <c r="F821" s="590"/>
      <c r="G821" s="210"/>
      <c r="H821" s="628" t="s">
        <v>221</v>
      </c>
      <c r="I821" s="210"/>
      <c r="J821" s="209" t="s">
        <v>289</v>
      </c>
      <c r="K821" s="190" t="s">
        <v>149</v>
      </c>
      <c r="L821" s="1089" t="s">
        <v>918</v>
      </c>
      <c r="M821" s="547" t="s">
        <v>922</v>
      </c>
    </row>
    <row r="822" spans="1:13">
      <c r="A822" s="12" t="s">
        <v>444</v>
      </c>
      <c r="B822" s="13"/>
      <c r="C822" s="13"/>
      <c r="D822" s="13"/>
      <c r="E822" s="206" t="s">
        <v>445</v>
      </c>
      <c r="F822" s="590"/>
      <c r="G822" s="210"/>
      <c r="H822" s="629" t="s">
        <v>221</v>
      </c>
      <c r="I822" s="210"/>
      <c r="J822" s="209" t="s">
        <v>289</v>
      </c>
      <c r="K822" s="190" t="s">
        <v>149</v>
      </c>
      <c r="L822" s="1089" t="s">
        <v>918</v>
      </c>
      <c r="M822" s="547" t="s">
        <v>922</v>
      </c>
    </row>
    <row r="823" spans="1:13">
      <c r="A823" s="12" t="s">
        <v>446</v>
      </c>
      <c r="B823" s="13"/>
      <c r="C823" s="13"/>
      <c r="D823" s="13"/>
      <c r="E823" s="206" t="s">
        <v>447</v>
      </c>
      <c r="F823" s="590"/>
      <c r="G823" s="210"/>
      <c r="H823" s="629" t="s">
        <v>221</v>
      </c>
      <c r="I823" s="210"/>
      <c r="J823" s="209" t="s">
        <v>289</v>
      </c>
      <c r="K823" s="190" t="s">
        <v>149</v>
      </c>
      <c r="L823" s="1089" t="s">
        <v>918</v>
      </c>
      <c r="M823" s="547" t="s">
        <v>922</v>
      </c>
    </row>
    <row r="824" spans="1:13">
      <c r="A824" s="12" t="s">
        <v>448</v>
      </c>
      <c r="B824" s="13"/>
      <c r="C824" s="13"/>
      <c r="D824" s="13"/>
      <c r="E824" s="206" t="s">
        <v>449</v>
      </c>
      <c r="F824" s="590"/>
      <c r="G824" s="210"/>
      <c r="H824" s="629" t="s">
        <v>221</v>
      </c>
      <c r="I824" s="210"/>
      <c r="J824" s="209" t="s">
        <v>289</v>
      </c>
      <c r="K824" s="190" t="s">
        <v>149</v>
      </c>
      <c r="L824" s="1089" t="s">
        <v>918</v>
      </c>
      <c r="M824" s="547" t="s">
        <v>922</v>
      </c>
    </row>
    <row r="825" spans="1:13">
      <c r="A825" s="12" t="s">
        <v>450</v>
      </c>
      <c r="B825" s="13"/>
      <c r="C825" s="13"/>
      <c r="D825" s="13"/>
      <c r="E825" s="206" t="s">
        <v>449</v>
      </c>
      <c r="F825" s="590"/>
      <c r="G825" s="210"/>
      <c r="H825" s="629" t="s">
        <v>221</v>
      </c>
      <c r="I825" s="210"/>
      <c r="J825" s="209" t="s">
        <v>289</v>
      </c>
      <c r="K825" s="190" t="s">
        <v>149</v>
      </c>
      <c r="L825" s="1089" t="s">
        <v>918</v>
      </c>
      <c r="M825" s="547" t="s">
        <v>922</v>
      </c>
    </row>
    <row r="826" spans="1:13">
      <c r="A826" s="12" t="s">
        <v>451</v>
      </c>
      <c r="B826" s="13"/>
      <c r="C826" s="13"/>
      <c r="D826" s="13"/>
      <c r="E826" s="206" t="s">
        <v>452</v>
      </c>
      <c r="F826" s="590"/>
      <c r="G826" s="210"/>
      <c r="H826" s="629" t="s">
        <v>221</v>
      </c>
      <c r="I826" s="210"/>
      <c r="J826" s="209" t="s">
        <v>289</v>
      </c>
      <c r="K826" s="190" t="s">
        <v>149</v>
      </c>
      <c r="L826" s="1089" t="s">
        <v>918</v>
      </c>
      <c r="M826" s="547" t="s">
        <v>922</v>
      </c>
    </row>
    <row r="827" spans="1:13">
      <c r="A827" s="70"/>
      <c r="B827" s="13"/>
      <c r="C827" s="13"/>
      <c r="D827" s="13"/>
      <c r="E827" s="256" t="s">
        <v>453</v>
      </c>
      <c r="F827" s="35"/>
      <c r="G827" s="156"/>
      <c r="H827" s="64"/>
      <c r="I827" s="156"/>
      <c r="J827" s="64"/>
      <c r="K827" s="117"/>
      <c r="L827" s="1091"/>
    </row>
    <row r="828" spans="1:13">
      <c r="A828" s="70"/>
      <c r="B828" s="13"/>
      <c r="C828" s="13"/>
      <c r="D828" s="13"/>
      <c r="E828" s="35" t="s">
        <v>454</v>
      </c>
      <c r="F828" s="35"/>
      <c r="G828" s="156"/>
      <c r="H828" s="64"/>
      <c r="I828" s="156"/>
      <c r="J828" s="64"/>
      <c r="K828" s="117"/>
      <c r="L828" s="1091"/>
    </row>
    <row r="829" spans="1:13">
      <c r="A829" s="70"/>
      <c r="B829" s="13"/>
      <c r="C829" s="13"/>
      <c r="D829" s="13"/>
      <c r="E829" s="35"/>
      <c r="F829" s="35"/>
      <c r="G829" s="156"/>
      <c r="H829" s="64"/>
      <c r="I829" s="156"/>
      <c r="J829" s="64"/>
      <c r="K829" s="117"/>
      <c r="L829" s="1091"/>
    </row>
    <row r="830" spans="1:13">
      <c r="A830" s="21" t="s">
        <v>669</v>
      </c>
      <c r="B830" s="13"/>
      <c r="C830" s="13"/>
      <c r="D830" s="13"/>
      <c r="E830" s="202"/>
      <c r="F830" s="619"/>
      <c r="G830" s="617"/>
      <c r="H830" s="607"/>
      <c r="I830" s="607"/>
      <c r="J830" s="64"/>
      <c r="K830" s="701"/>
      <c r="L830" s="1091"/>
    </row>
    <row r="831" spans="1:13">
      <c r="A831" s="12" t="s">
        <v>455</v>
      </c>
      <c r="B831" s="13"/>
      <c r="C831" s="13"/>
      <c r="D831" s="13"/>
      <c r="E831" s="206" t="s">
        <v>456</v>
      </c>
      <c r="F831" s="291"/>
      <c r="G831" s="210"/>
      <c r="H831" s="209" t="s">
        <v>221</v>
      </c>
      <c r="I831" s="210"/>
      <c r="J831" s="209" t="s">
        <v>289</v>
      </c>
      <c r="K831" s="190" t="s">
        <v>149</v>
      </c>
      <c r="L831" s="1089" t="s">
        <v>918</v>
      </c>
      <c r="M831" s="547" t="s">
        <v>922</v>
      </c>
    </row>
    <row r="832" spans="1:13">
      <c r="A832" s="12" t="s">
        <v>457</v>
      </c>
      <c r="B832" s="13"/>
      <c r="C832" s="13"/>
      <c r="D832" s="13"/>
      <c r="E832" s="210" t="s">
        <v>654</v>
      </c>
      <c r="F832" s="291"/>
      <c r="G832" s="210"/>
      <c r="H832" s="209" t="s">
        <v>221</v>
      </c>
      <c r="I832" s="210"/>
      <c r="J832" s="209" t="s">
        <v>289</v>
      </c>
      <c r="K832" s="190" t="s">
        <v>149</v>
      </c>
      <c r="L832" s="1089" t="s">
        <v>918</v>
      </c>
      <c r="M832" s="547" t="s">
        <v>922</v>
      </c>
    </row>
    <row r="833" spans="1:13">
      <c r="A833" s="12" t="s">
        <v>458</v>
      </c>
      <c r="B833" s="13"/>
      <c r="C833" s="13"/>
      <c r="D833" s="13"/>
      <c r="E833" s="206" t="s">
        <v>459</v>
      </c>
      <c r="F833" s="291"/>
      <c r="G833" s="210"/>
      <c r="H833" s="209" t="s">
        <v>221</v>
      </c>
      <c r="I833" s="210"/>
      <c r="J833" s="209" t="s">
        <v>289</v>
      </c>
      <c r="K833" s="190" t="s">
        <v>149</v>
      </c>
      <c r="L833" s="1089" t="s">
        <v>918</v>
      </c>
      <c r="M833" s="547" t="s">
        <v>922</v>
      </c>
    </row>
    <row r="834" spans="1:13">
      <c r="A834" s="12" t="s">
        <v>460</v>
      </c>
      <c r="B834" s="13"/>
      <c r="C834" s="13"/>
      <c r="D834" s="13"/>
      <c r="E834" s="206" t="s">
        <v>461</v>
      </c>
      <c r="F834" s="291"/>
      <c r="G834" s="210"/>
      <c r="H834" s="209" t="s">
        <v>221</v>
      </c>
      <c r="I834" s="210"/>
      <c r="J834" s="209" t="s">
        <v>289</v>
      </c>
      <c r="K834" s="190" t="s">
        <v>149</v>
      </c>
      <c r="L834" s="1089" t="s">
        <v>918</v>
      </c>
      <c r="M834" s="547" t="s">
        <v>922</v>
      </c>
    </row>
    <row r="835" spans="1:13">
      <c r="A835" s="12" t="s">
        <v>462</v>
      </c>
      <c r="B835" s="13"/>
      <c r="C835" s="13"/>
      <c r="D835" s="13"/>
      <c r="E835" s="206" t="s">
        <v>463</v>
      </c>
      <c r="F835" s="291"/>
      <c r="G835" s="210"/>
      <c r="H835" s="209" t="s">
        <v>221</v>
      </c>
      <c r="I835" s="210"/>
      <c r="J835" s="209" t="s">
        <v>289</v>
      </c>
      <c r="K835" s="190" t="s">
        <v>149</v>
      </c>
      <c r="L835" s="1089" t="s">
        <v>918</v>
      </c>
      <c r="M835" s="547" t="s">
        <v>922</v>
      </c>
    </row>
    <row r="836" spans="1:13">
      <c r="A836" s="12"/>
      <c r="B836" s="13"/>
      <c r="C836" s="13"/>
      <c r="D836" s="13"/>
      <c r="E836" s="202" t="s">
        <v>832</v>
      </c>
      <c r="F836" s="38"/>
      <c r="G836" s="257"/>
      <c r="H836" s="38"/>
      <c r="I836" s="257"/>
      <c r="J836" s="249"/>
      <c r="K836" s="247"/>
      <c r="L836" s="1091"/>
    </row>
    <row r="837" spans="1:13">
      <c r="A837" s="71"/>
      <c r="B837" s="13"/>
      <c r="C837" s="13"/>
      <c r="D837" s="13"/>
      <c r="E837" s="202" t="s">
        <v>833</v>
      </c>
      <c r="F837" s="156"/>
      <c r="G837" s="156"/>
      <c r="H837" s="64"/>
      <c r="I837" s="156"/>
      <c r="J837" s="33"/>
      <c r="K837" s="418"/>
      <c r="L837" s="1091"/>
    </row>
    <row r="838" spans="1:13">
      <c r="A838" s="71"/>
      <c r="B838" s="13"/>
      <c r="C838" s="13"/>
      <c r="D838" s="13"/>
      <c r="E838" s="202"/>
      <c r="F838" s="156"/>
      <c r="G838" s="156"/>
      <c r="H838" s="64"/>
      <c r="I838" s="156"/>
      <c r="J838" s="33"/>
      <c r="K838" s="418"/>
      <c r="L838" s="1091"/>
    </row>
    <row r="839" spans="1:13">
      <c r="A839" s="21" t="s">
        <v>670</v>
      </c>
      <c r="B839" s="13"/>
      <c r="C839" s="13"/>
      <c r="D839" s="13"/>
      <c r="E839" s="202"/>
      <c r="F839" s="619"/>
      <c r="G839" s="156"/>
      <c r="H839" s="156"/>
      <c r="I839" s="156"/>
      <c r="J839" s="64"/>
      <c r="K839" s="117"/>
      <c r="L839" s="1091"/>
    </row>
    <row r="840" spans="1:13">
      <c r="A840" s="13" t="s">
        <v>455</v>
      </c>
      <c r="B840" s="13"/>
      <c r="C840" s="13"/>
      <c r="D840" s="13"/>
      <c r="E840" s="206" t="s">
        <v>464</v>
      </c>
      <c r="F840" s="291"/>
      <c r="G840" s="210"/>
      <c r="H840" s="209" t="s">
        <v>221</v>
      </c>
      <c r="I840" s="210"/>
      <c r="J840" s="209" t="s">
        <v>289</v>
      </c>
      <c r="K840" s="190" t="s">
        <v>149</v>
      </c>
      <c r="L840" s="1089" t="s">
        <v>918</v>
      </c>
      <c r="M840" s="547" t="s">
        <v>922</v>
      </c>
    </row>
    <row r="841" spans="1:13">
      <c r="A841" s="13" t="s">
        <v>457</v>
      </c>
      <c r="B841" s="13"/>
      <c r="C841" s="13"/>
      <c r="D841" s="13"/>
      <c r="E841" s="210" t="s">
        <v>654</v>
      </c>
      <c r="F841" s="291"/>
      <c r="G841" s="210"/>
      <c r="H841" s="209" t="s">
        <v>221</v>
      </c>
      <c r="I841" s="210"/>
      <c r="J841" s="209" t="s">
        <v>289</v>
      </c>
      <c r="K841" s="190" t="s">
        <v>149</v>
      </c>
      <c r="L841" s="1089" t="s">
        <v>918</v>
      </c>
      <c r="M841" s="547" t="s">
        <v>922</v>
      </c>
    </row>
    <row r="842" spans="1:13">
      <c r="A842" s="13" t="s">
        <v>465</v>
      </c>
      <c r="B842" s="13"/>
      <c r="C842" s="13"/>
      <c r="D842" s="13"/>
      <c r="E842" s="206" t="s">
        <v>459</v>
      </c>
      <c r="F842" s="291"/>
      <c r="G842" s="210"/>
      <c r="H842" s="209" t="s">
        <v>221</v>
      </c>
      <c r="I842" s="210"/>
      <c r="J842" s="209" t="s">
        <v>289</v>
      </c>
      <c r="K842" s="190" t="s">
        <v>149</v>
      </c>
      <c r="L842" s="1089" t="s">
        <v>918</v>
      </c>
      <c r="M842" s="547" t="s">
        <v>922</v>
      </c>
    </row>
    <row r="843" spans="1:13">
      <c r="A843" s="13" t="s">
        <v>460</v>
      </c>
      <c r="B843" s="13"/>
      <c r="C843" s="13"/>
      <c r="D843" s="13"/>
      <c r="E843" s="206" t="s">
        <v>461</v>
      </c>
      <c r="F843" s="291"/>
      <c r="G843" s="210"/>
      <c r="H843" s="209" t="s">
        <v>221</v>
      </c>
      <c r="I843" s="210"/>
      <c r="J843" s="209" t="s">
        <v>289</v>
      </c>
      <c r="K843" s="190" t="s">
        <v>149</v>
      </c>
      <c r="L843" s="1089" t="s">
        <v>918</v>
      </c>
      <c r="M843" s="547" t="s">
        <v>922</v>
      </c>
    </row>
    <row r="844" spans="1:13">
      <c r="A844" s="13" t="s">
        <v>462</v>
      </c>
      <c r="B844" s="13"/>
      <c r="C844" s="13"/>
      <c r="D844" s="13"/>
      <c r="E844" s="206" t="s">
        <v>466</v>
      </c>
      <c r="F844" s="291"/>
      <c r="G844" s="210"/>
      <c r="H844" s="209" t="s">
        <v>221</v>
      </c>
      <c r="I844" s="210"/>
      <c r="J844" s="209" t="s">
        <v>289</v>
      </c>
      <c r="K844" s="190" t="s">
        <v>149</v>
      </c>
      <c r="L844" s="1089" t="s">
        <v>918</v>
      </c>
      <c r="M844" s="547" t="s">
        <v>922</v>
      </c>
    </row>
    <row r="845" spans="1:13">
      <c r="A845" s="71"/>
      <c r="B845" s="13"/>
      <c r="C845" s="13"/>
      <c r="D845" s="13"/>
      <c r="E845" s="202" t="s">
        <v>832</v>
      </c>
      <c r="F845" s="257"/>
      <c r="G845" s="257"/>
      <c r="H845" s="249"/>
      <c r="I845" s="257"/>
      <c r="J845" s="244"/>
      <c r="K845" s="290"/>
      <c r="L845" s="1091"/>
    </row>
    <row r="846" spans="1:13">
      <c r="A846" s="71"/>
      <c r="B846" s="13"/>
      <c r="C846" s="13"/>
      <c r="D846" s="13"/>
      <c r="E846" s="202" t="s">
        <v>833</v>
      </c>
      <c r="F846" s="257"/>
      <c r="G846" s="257"/>
      <c r="H846" s="249"/>
      <c r="I846" s="257"/>
      <c r="J846" s="244"/>
      <c r="K846" s="290"/>
      <c r="L846" s="1091"/>
    </row>
    <row r="847" spans="1:13">
      <c r="A847" s="71"/>
      <c r="B847" s="13"/>
      <c r="C847" s="13"/>
      <c r="D847" s="13"/>
      <c r="E847" s="202"/>
      <c r="F847" s="257"/>
      <c r="G847" s="257"/>
      <c r="H847" s="249"/>
      <c r="I847" s="257"/>
      <c r="J847" s="244"/>
      <c r="K847" s="290"/>
      <c r="L847" s="1091"/>
    </row>
    <row r="848" spans="1:13">
      <c r="A848" s="21" t="s">
        <v>671</v>
      </c>
      <c r="B848" s="13"/>
      <c r="C848" s="13"/>
      <c r="D848" s="13"/>
      <c r="E848" s="202"/>
      <c r="F848" s="193"/>
      <c r="G848" s="544"/>
      <c r="H848" s="544"/>
      <c r="I848" s="544"/>
      <c r="J848" s="39"/>
      <c r="K848" s="689"/>
      <c r="L848" s="1091"/>
    </row>
    <row r="849" spans="1:13">
      <c r="A849" s="12"/>
      <c r="B849" s="13"/>
      <c r="C849" s="13"/>
      <c r="D849" s="13"/>
      <c r="E849" s="202"/>
      <c r="F849" s="193"/>
      <c r="G849" s="544"/>
      <c r="H849" s="544"/>
      <c r="I849" s="544"/>
      <c r="J849" s="39"/>
      <c r="K849" s="689"/>
      <c r="L849" s="1091"/>
    </row>
    <row r="850" spans="1:13" ht="27.75" customHeight="1">
      <c r="A850" s="1113" t="s">
        <v>693</v>
      </c>
      <c r="B850" s="1113"/>
      <c r="C850" s="1113"/>
      <c r="D850" s="1114"/>
      <c r="E850" s="286" t="s">
        <v>467</v>
      </c>
      <c r="F850" s="300" t="s">
        <v>834</v>
      </c>
      <c r="G850" s="395"/>
      <c r="H850" s="395">
        <v>1</v>
      </c>
      <c r="I850" s="395"/>
      <c r="J850" s="423" t="s">
        <v>849</v>
      </c>
      <c r="K850" s="190" t="s">
        <v>149</v>
      </c>
      <c r="L850" s="1089" t="s">
        <v>918</v>
      </c>
      <c r="M850" s="547" t="s">
        <v>922</v>
      </c>
    </row>
    <row r="851" spans="1:13">
      <c r="A851" s="12" t="s">
        <v>468</v>
      </c>
      <c r="B851" s="12"/>
      <c r="C851" s="12"/>
      <c r="D851" s="12"/>
      <c r="E851" s="206" t="s">
        <v>469</v>
      </c>
      <c r="F851" s="300" t="s">
        <v>419</v>
      </c>
      <c r="G851" s="395"/>
      <c r="H851" s="425" t="s">
        <v>221</v>
      </c>
      <c r="I851" s="425"/>
      <c r="J851" s="425" t="s">
        <v>654</v>
      </c>
      <c r="K851" s="190" t="s">
        <v>149</v>
      </c>
      <c r="L851" s="1089" t="s">
        <v>918</v>
      </c>
      <c r="M851" s="547" t="s">
        <v>922</v>
      </c>
    </row>
    <row r="852" spans="1:13">
      <c r="A852" s="12" t="s">
        <v>470</v>
      </c>
      <c r="B852" s="12"/>
      <c r="C852" s="12"/>
      <c r="D852" s="12"/>
      <c r="E852" s="206" t="s">
        <v>471</v>
      </c>
      <c r="F852" s="300" t="s">
        <v>419</v>
      </c>
      <c r="G852" s="395"/>
      <c r="H852" s="425" t="s">
        <v>289</v>
      </c>
      <c r="I852" s="425"/>
      <c r="J852" s="425" t="s">
        <v>654</v>
      </c>
      <c r="K852" s="190" t="s">
        <v>149</v>
      </c>
      <c r="L852" s="1089" t="s">
        <v>918</v>
      </c>
      <c r="M852" s="547" t="s">
        <v>922</v>
      </c>
    </row>
    <row r="853" spans="1:13">
      <c r="A853" s="12"/>
      <c r="B853" s="13"/>
      <c r="C853" s="13"/>
      <c r="D853" s="13"/>
      <c r="E853" s="244" t="s">
        <v>472</v>
      </c>
      <c r="F853" s="426"/>
      <c r="G853" s="260"/>
      <c r="H853" s="260"/>
      <c r="I853" s="260"/>
      <c r="J853" s="428"/>
      <c r="K853" s="429"/>
      <c r="L853" s="1091"/>
    </row>
    <row r="854" spans="1:13">
      <c r="A854" s="63"/>
      <c r="B854" s="13"/>
      <c r="C854" s="13"/>
      <c r="D854" s="13"/>
      <c r="E854" s="430" t="s">
        <v>473</v>
      </c>
      <c r="F854" s="426"/>
      <c r="G854" s="260"/>
      <c r="H854" s="260"/>
      <c r="I854" s="260"/>
      <c r="J854" s="428"/>
      <c r="K854" s="429"/>
      <c r="L854" s="1091"/>
    </row>
    <row r="855" spans="1:13">
      <c r="A855" s="63"/>
      <c r="B855" s="13"/>
      <c r="C855" s="13"/>
      <c r="D855" s="13"/>
      <c r="E855" s="202"/>
      <c r="F855" s="430"/>
      <c r="G855" s="260"/>
      <c r="H855" s="260"/>
      <c r="I855" s="260"/>
      <c r="J855" s="428"/>
      <c r="K855" s="429"/>
      <c r="L855" s="1091"/>
    </row>
    <row r="856" spans="1:13">
      <c r="A856" s="21" t="s">
        <v>672</v>
      </c>
      <c r="B856" s="13"/>
      <c r="C856" s="13"/>
      <c r="D856" s="13"/>
      <c r="E856" s="202"/>
      <c r="F856" s="193"/>
      <c r="G856" s="544"/>
      <c r="H856" s="544"/>
      <c r="I856" s="544"/>
      <c r="J856" s="39"/>
      <c r="K856" s="689"/>
      <c r="L856" s="1091"/>
    </row>
    <row r="857" spans="1:13">
      <c r="A857" s="12" t="s">
        <v>474</v>
      </c>
      <c r="B857" s="13"/>
      <c r="C857" s="13"/>
      <c r="D857" s="13"/>
      <c r="E857" s="206" t="s">
        <v>475</v>
      </c>
      <c r="F857" s="435" t="s">
        <v>835</v>
      </c>
      <c r="G857" s="630"/>
      <c r="H857" s="437" t="s">
        <v>477</v>
      </c>
      <c r="I857" s="438"/>
      <c r="J857" s="437" t="s">
        <v>477</v>
      </c>
      <c r="K857" s="190" t="s">
        <v>149</v>
      </c>
      <c r="L857" s="1089" t="s">
        <v>918</v>
      </c>
      <c r="M857" s="547" t="s">
        <v>922</v>
      </c>
    </row>
    <row r="858" spans="1:13">
      <c r="A858" s="12" t="s">
        <v>478</v>
      </c>
      <c r="B858" s="13"/>
      <c r="C858" s="13"/>
      <c r="D858" s="13"/>
      <c r="E858" s="206" t="s">
        <v>475</v>
      </c>
      <c r="F858" s="435" t="s">
        <v>835</v>
      </c>
      <c r="G858" s="604"/>
      <c r="H858" s="440" t="s">
        <v>479</v>
      </c>
      <c r="I858" s="440"/>
      <c r="J858" s="441" t="s">
        <v>480</v>
      </c>
      <c r="K858" s="190" t="s">
        <v>149</v>
      </c>
      <c r="L858" s="1089" t="s">
        <v>918</v>
      </c>
      <c r="M858" s="547" t="s">
        <v>922</v>
      </c>
    </row>
    <row r="859" spans="1:13">
      <c r="A859" s="12" t="s">
        <v>481</v>
      </c>
      <c r="B859" s="13"/>
      <c r="C859" s="13"/>
      <c r="D859" s="13"/>
      <c r="E859" s="206" t="s">
        <v>475</v>
      </c>
      <c r="F859" s="435" t="s">
        <v>835</v>
      </c>
      <c r="G859" s="210"/>
      <c r="H859" s="210">
        <v>1</v>
      </c>
      <c r="I859" s="210"/>
      <c r="J859" s="210" t="s">
        <v>221</v>
      </c>
      <c r="K859" s="190" t="s">
        <v>149</v>
      </c>
      <c r="L859" s="1089" t="s">
        <v>918</v>
      </c>
      <c r="M859" s="547" t="s">
        <v>922</v>
      </c>
    </row>
    <row r="860" spans="1:13">
      <c r="A860" s="60"/>
      <c r="B860" s="13"/>
      <c r="C860" s="13"/>
      <c r="D860" s="13"/>
      <c r="E860" s="283" t="s">
        <v>482</v>
      </c>
      <c r="F860" s="42"/>
      <c r="G860" s="257"/>
      <c r="H860" s="257"/>
      <c r="I860" s="257"/>
      <c r="J860" s="249"/>
      <c r="K860" s="247"/>
      <c r="L860" s="1091"/>
    </row>
    <row r="861" spans="1:13">
      <c r="A861" s="4"/>
      <c r="B861" s="13"/>
      <c r="C861" s="13"/>
      <c r="D861" s="13"/>
      <c r="E861" s="283" t="s">
        <v>483</v>
      </c>
      <c r="F861" s="42"/>
      <c r="G861" s="442"/>
      <c r="H861" s="442"/>
      <c r="I861" s="442"/>
      <c r="J861" s="244"/>
      <c r="K861" s="247"/>
      <c r="L861" s="1091"/>
    </row>
    <row r="862" spans="1:13">
      <c r="A862" s="4"/>
      <c r="B862" s="13"/>
      <c r="C862" s="13"/>
      <c r="D862" s="13"/>
      <c r="E862" s="283" t="s">
        <v>684</v>
      </c>
      <c r="F862" s="42"/>
      <c r="G862" s="442"/>
      <c r="H862" s="442"/>
      <c r="I862" s="442"/>
      <c r="J862" s="244"/>
      <c r="K862" s="247"/>
      <c r="L862" s="1091"/>
    </row>
    <row r="863" spans="1:13">
      <c r="A863" s="63"/>
      <c r="B863" s="13"/>
      <c r="C863" s="13"/>
      <c r="D863" s="13"/>
      <c r="E863" s="202"/>
      <c r="F863" s="256"/>
      <c r="G863" s="257"/>
      <c r="H863" s="257"/>
      <c r="I863" s="257"/>
      <c r="J863" s="249"/>
      <c r="K863" s="247"/>
      <c r="L863" s="1091"/>
    </row>
    <row r="864" spans="1:13">
      <c r="A864" s="21" t="s">
        <v>673</v>
      </c>
      <c r="B864" s="13"/>
      <c r="C864" s="13"/>
      <c r="D864" s="13"/>
      <c r="E864" s="202"/>
      <c r="F864" s="244"/>
      <c r="G864" s="442"/>
      <c r="H864" s="442"/>
      <c r="I864" s="442"/>
      <c r="J864" s="244"/>
      <c r="K864" s="247"/>
      <c r="L864" s="1091"/>
    </row>
    <row r="865" spans="1:13" ht="15">
      <c r="A865" s="12" t="s">
        <v>790</v>
      </c>
      <c r="B865" s="13"/>
      <c r="C865" s="13"/>
      <c r="D865" s="13"/>
      <c r="E865" s="206" t="s">
        <v>484</v>
      </c>
      <c r="F865" s="435" t="s">
        <v>476</v>
      </c>
      <c r="G865" s="395"/>
      <c r="H865" s="425" t="s">
        <v>397</v>
      </c>
      <c r="I865" s="425"/>
      <c r="J865" s="631" t="s">
        <v>485</v>
      </c>
      <c r="K865" s="190" t="s">
        <v>149</v>
      </c>
      <c r="L865" s="1089" t="s">
        <v>918</v>
      </c>
      <c r="M865" s="547" t="s">
        <v>922</v>
      </c>
    </row>
    <row r="866" spans="1:13" ht="15">
      <c r="A866" s="12" t="s">
        <v>791</v>
      </c>
      <c r="B866" s="13"/>
      <c r="C866" s="13"/>
      <c r="D866" s="13"/>
      <c r="E866" s="206" t="s">
        <v>484</v>
      </c>
      <c r="F866" s="435" t="s">
        <v>476</v>
      </c>
      <c r="G866" s="395"/>
      <c r="H866" s="425" t="s">
        <v>289</v>
      </c>
      <c r="I866" s="425"/>
      <c r="J866" s="425" t="s">
        <v>289</v>
      </c>
      <c r="K866" s="190" t="s">
        <v>149</v>
      </c>
      <c r="L866" s="1089" t="s">
        <v>918</v>
      </c>
      <c r="M866" s="547" t="s">
        <v>922</v>
      </c>
    </row>
    <row r="867" spans="1:13">
      <c r="A867" s="73"/>
      <c r="B867" s="13"/>
      <c r="C867" s="13"/>
      <c r="D867" s="13"/>
      <c r="E867" s="244" t="s">
        <v>836</v>
      </c>
      <c r="F867" s="42"/>
      <c r="G867" s="442"/>
      <c r="H867" s="442"/>
      <c r="I867" s="442"/>
      <c r="J867" s="244"/>
      <c r="K867" s="290"/>
      <c r="L867" s="1091"/>
    </row>
    <row r="868" spans="1:13">
      <c r="A868" s="73"/>
      <c r="B868" s="13"/>
      <c r="C868" s="13"/>
      <c r="D868" s="13"/>
      <c r="E868" s="430" t="s">
        <v>685</v>
      </c>
      <c r="F868" s="42"/>
      <c r="G868" s="632"/>
      <c r="H868" s="244"/>
      <c r="I868" s="442"/>
      <c r="J868" s="244"/>
      <c r="K868" s="290"/>
      <c r="L868" s="1091"/>
    </row>
    <row r="869" spans="1:13">
      <c r="A869" s="73"/>
      <c r="B869" s="13"/>
      <c r="C869" s="13"/>
      <c r="D869" s="13"/>
      <c r="E869" s="202"/>
      <c r="F869" s="244"/>
      <c r="G869" s="442"/>
      <c r="H869" s="244"/>
      <c r="I869" s="442"/>
      <c r="J869" s="244"/>
      <c r="K869" s="290"/>
      <c r="L869" s="1091"/>
    </row>
    <row r="870" spans="1:13">
      <c r="A870" s="21" t="s">
        <v>674</v>
      </c>
      <c r="B870" s="13"/>
      <c r="C870" s="13"/>
      <c r="D870" s="13"/>
      <c r="E870" s="202"/>
      <c r="F870" s="244"/>
      <c r="G870" s="442"/>
      <c r="H870" s="442"/>
      <c r="I870" s="442"/>
      <c r="J870" s="244"/>
      <c r="K870" s="247"/>
      <c r="L870" s="1091"/>
    </row>
    <row r="871" spans="1:13" ht="25.5" customHeight="1">
      <c r="A871" s="1147" t="s">
        <v>837</v>
      </c>
      <c r="B871" s="1147"/>
      <c r="C871" s="1147"/>
      <c r="D871" s="1181"/>
      <c r="E871" s="267" t="s">
        <v>654</v>
      </c>
      <c r="F871" s="633" t="s">
        <v>419</v>
      </c>
      <c r="G871" s="395"/>
      <c r="H871" s="395" t="s">
        <v>654</v>
      </c>
      <c r="I871" s="395"/>
      <c r="J871" s="395">
        <v>1</v>
      </c>
      <c r="K871" s="190" t="s">
        <v>149</v>
      </c>
      <c r="L871" s="1089" t="s">
        <v>918</v>
      </c>
      <c r="M871" s="547" t="s">
        <v>922</v>
      </c>
    </row>
    <row r="872" spans="1:13">
      <c r="A872" s="12" t="s">
        <v>648</v>
      </c>
      <c r="B872" s="13"/>
      <c r="C872" s="13"/>
      <c r="D872" s="13"/>
      <c r="E872" s="202"/>
      <c r="F872" s="244"/>
      <c r="G872" s="442"/>
      <c r="H872" s="442"/>
      <c r="I872" s="442"/>
      <c r="J872" s="244"/>
      <c r="K872" s="290"/>
      <c r="L872" s="1091"/>
    </row>
    <row r="873" spans="1:13">
      <c r="A873" s="21" t="s">
        <v>1225</v>
      </c>
      <c r="B873" s="13"/>
      <c r="C873" s="13"/>
      <c r="D873" s="13"/>
      <c r="E873" s="202"/>
      <c r="F873" s="634"/>
      <c r="G873" s="635"/>
      <c r="H873" s="635"/>
      <c r="I873" s="635"/>
      <c r="J873" s="615"/>
      <c r="K873" s="636"/>
      <c r="L873" s="1091"/>
    </row>
    <row r="874" spans="1:13">
      <c r="A874" s="12" t="s">
        <v>1226</v>
      </c>
      <c r="B874" s="13"/>
      <c r="C874" s="13"/>
      <c r="D874" s="13"/>
      <c r="E874" s="210" t="s">
        <v>654</v>
      </c>
      <c r="F874" s="291"/>
      <c r="G874" s="210"/>
      <c r="H874" s="209" t="s">
        <v>1227</v>
      </c>
      <c r="I874" s="210"/>
      <c r="J874" s="209" t="s">
        <v>1006</v>
      </c>
      <c r="K874" s="190" t="s">
        <v>149</v>
      </c>
      <c r="L874" s="1089" t="s">
        <v>918</v>
      </c>
      <c r="M874" s="547" t="s">
        <v>922</v>
      </c>
    </row>
    <row r="875" spans="1:13">
      <c r="A875" s="12" t="s">
        <v>1228</v>
      </c>
      <c r="B875" s="13"/>
      <c r="C875" s="13"/>
      <c r="D875" s="13"/>
      <c r="E875" s="210" t="s">
        <v>654</v>
      </c>
      <c r="F875" s="206" t="s">
        <v>419</v>
      </c>
      <c r="G875" s="210"/>
      <c r="H875" s="291">
        <v>1</v>
      </c>
      <c r="I875" s="210"/>
      <c r="J875" s="291">
        <v>1</v>
      </c>
      <c r="K875" s="190" t="s">
        <v>149</v>
      </c>
      <c r="L875" s="1089" t="s">
        <v>918</v>
      </c>
      <c r="M875" s="547" t="s">
        <v>922</v>
      </c>
    </row>
    <row r="876" spans="1:13">
      <c r="A876" s="74"/>
      <c r="B876" s="13"/>
      <c r="C876" s="13"/>
      <c r="D876" s="13"/>
      <c r="E876" s="202"/>
      <c r="F876" s="637"/>
      <c r="G876" s="78"/>
      <c r="H876" s="75"/>
      <c r="I876" s="78"/>
      <c r="J876" s="75"/>
      <c r="K876" s="702"/>
      <c r="L876" s="1091"/>
    </row>
    <row r="877" spans="1:13">
      <c r="A877" s="21" t="s">
        <v>675</v>
      </c>
      <c r="B877" s="13"/>
      <c r="C877" s="13"/>
      <c r="D877" s="13"/>
      <c r="E877" s="202"/>
      <c r="F877" s="638"/>
      <c r="G877" s="77"/>
      <c r="H877" s="76"/>
      <c r="I877" s="77"/>
      <c r="J877" s="76"/>
      <c r="K877" s="703"/>
      <c r="L877" s="1091"/>
    </row>
    <row r="878" spans="1:13">
      <c r="A878" s="21" t="s">
        <v>676</v>
      </c>
      <c r="B878" s="13"/>
      <c r="C878" s="13"/>
      <c r="D878" s="13"/>
      <c r="E878" s="202"/>
      <c r="F878" s="54"/>
      <c r="G878" s="122"/>
      <c r="H878" s="54"/>
      <c r="I878" s="122"/>
      <c r="J878" s="54"/>
      <c r="K878" s="117"/>
      <c r="L878" s="1091"/>
    </row>
    <row r="879" spans="1:13">
      <c r="A879" s="21" t="s">
        <v>677</v>
      </c>
      <c r="B879" s="13"/>
      <c r="C879" s="13"/>
      <c r="D879" s="13"/>
      <c r="E879" s="202"/>
      <c r="F879" s="638"/>
      <c r="G879" s="77"/>
      <c r="H879" s="76"/>
      <c r="I879" s="77"/>
      <c r="J879" s="76"/>
      <c r="K879" s="703"/>
      <c r="L879" s="1091"/>
    </row>
    <row r="880" spans="1:13">
      <c r="A880" s="21"/>
      <c r="B880" s="13"/>
      <c r="C880" s="13"/>
      <c r="D880" s="13"/>
      <c r="E880" s="202"/>
      <c r="F880" s="638"/>
      <c r="G880" s="77"/>
      <c r="H880" s="76"/>
      <c r="I880" s="77"/>
      <c r="J880" s="76"/>
      <c r="K880" s="703"/>
      <c r="L880" s="1091"/>
    </row>
    <row r="881" spans="1:13">
      <c r="A881" s="21" t="s">
        <v>486</v>
      </c>
      <c r="B881" s="13"/>
      <c r="C881" s="13"/>
      <c r="D881" s="13"/>
      <c r="E881" s="202"/>
      <c r="F881" s="619"/>
      <c r="G881" s="617"/>
      <c r="H881" s="607"/>
      <c r="I881" s="607"/>
      <c r="J881" s="479"/>
      <c r="K881" s="117"/>
      <c r="L881" s="1091"/>
    </row>
    <row r="882" spans="1:13">
      <c r="A882" s="12" t="s">
        <v>487</v>
      </c>
      <c r="B882" s="13"/>
      <c r="C882" s="13"/>
      <c r="D882" s="13"/>
      <c r="E882" s="206" t="s">
        <v>488</v>
      </c>
      <c r="F882" s="207" t="s">
        <v>489</v>
      </c>
      <c r="G882" s="548"/>
      <c r="H882" s="1107" t="s">
        <v>646</v>
      </c>
      <c r="I882" s="1108"/>
      <c r="J882" s="210">
        <v>1</v>
      </c>
      <c r="K882" s="190" t="s">
        <v>149</v>
      </c>
      <c r="L882" s="1089" t="s">
        <v>918</v>
      </c>
      <c r="M882" s="547" t="s">
        <v>922</v>
      </c>
    </row>
    <row r="883" spans="1:13">
      <c r="A883" s="12" t="s">
        <v>490</v>
      </c>
      <c r="B883" s="13"/>
      <c r="C883" s="13"/>
      <c r="D883" s="13"/>
      <c r="E883" s="206" t="s">
        <v>491</v>
      </c>
      <c r="F883" s="207" t="s">
        <v>489</v>
      </c>
      <c r="G883" s="548"/>
      <c r="H883" s="1107" t="s">
        <v>646</v>
      </c>
      <c r="I883" s="1108"/>
      <c r="J883" s="210">
        <v>1</v>
      </c>
      <c r="K883" s="190" t="s">
        <v>149</v>
      </c>
      <c r="L883" s="1089" t="s">
        <v>918</v>
      </c>
      <c r="M883" s="547" t="s">
        <v>922</v>
      </c>
    </row>
    <row r="884" spans="1:13">
      <c r="A884" s="12" t="s">
        <v>492</v>
      </c>
      <c r="B884" s="13"/>
      <c r="C884" s="13"/>
      <c r="D884" s="13"/>
      <c r="E884" s="210" t="s">
        <v>654</v>
      </c>
      <c r="F884" s="207" t="s">
        <v>489</v>
      </c>
      <c r="G884" s="548"/>
      <c r="H884" s="1107" t="s">
        <v>646</v>
      </c>
      <c r="I884" s="1108"/>
      <c r="J884" s="210">
        <v>1</v>
      </c>
      <c r="K884" s="190" t="s">
        <v>149</v>
      </c>
      <c r="L884" s="1089" t="s">
        <v>918</v>
      </c>
      <c r="M884" s="547" t="s">
        <v>922</v>
      </c>
    </row>
    <row r="885" spans="1:13">
      <c r="A885" s="12" t="s">
        <v>493</v>
      </c>
      <c r="B885" s="13"/>
      <c r="C885" s="13"/>
      <c r="D885" s="13"/>
      <c r="E885" s="206" t="s">
        <v>428</v>
      </c>
      <c r="F885" s="207" t="s">
        <v>424</v>
      </c>
      <c r="G885" s="548"/>
      <c r="H885" s="1107" t="s">
        <v>646</v>
      </c>
      <c r="I885" s="1108"/>
      <c r="J885" s="624">
        <v>1E-3</v>
      </c>
      <c r="K885" s="190" t="s">
        <v>149</v>
      </c>
      <c r="L885" s="1089" t="s">
        <v>918</v>
      </c>
      <c r="M885" s="547" t="s">
        <v>922</v>
      </c>
    </row>
    <row r="886" spans="1:13">
      <c r="A886" s="12" t="s">
        <v>494</v>
      </c>
      <c r="B886" s="13"/>
      <c r="C886" s="13"/>
      <c r="D886" s="13"/>
      <c r="E886" s="206" t="s">
        <v>495</v>
      </c>
      <c r="F886" s="207" t="s">
        <v>424</v>
      </c>
      <c r="G886" s="548"/>
      <c r="H886" s="1107" t="s">
        <v>646</v>
      </c>
      <c r="I886" s="1108"/>
      <c r="J886" s="624">
        <v>1E-3</v>
      </c>
      <c r="K886" s="190" t="s">
        <v>149</v>
      </c>
      <c r="L886" s="1089" t="s">
        <v>918</v>
      </c>
      <c r="M886" s="547" t="s">
        <v>922</v>
      </c>
    </row>
    <row r="887" spans="1:13">
      <c r="A887" s="12" t="s">
        <v>496</v>
      </c>
      <c r="B887" s="13"/>
      <c r="C887" s="13"/>
      <c r="D887" s="13"/>
      <c r="E887" s="206" t="s">
        <v>428</v>
      </c>
      <c r="F887" s="207" t="s">
        <v>424</v>
      </c>
      <c r="G887" s="548"/>
      <c r="H887" s="1107" t="s">
        <v>646</v>
      </c>
      <c r="I887" s="1108"/>
      <c r="J887" s="624">
        <v>1E-3</v>
      </c>
      <c r="K887" s="190" t="s">
        <v>149</v>
      </c>
      <c r="L887" s="1089" t="s">
        <v>918</v>
      </c>
      <c r="M887" s="547" t="s">
        <v>922</v>
      </c>
    </row>
    <row r="888" spans="1:13">
      <c r="A888" s="12" t="s">
        <v>497</v>
      </c>
      <c r="B888" s="13"/>
      <c r="C888" s="13"/>
      <c r="D888" s="13"/>
      <c r="E888" s="206" t="s">
        <v>428</v>
      </c>
      <c r="F888" s="207" t="s">
        <v>424</v>
      </c>
      <c r="G888" s="548"/>
      <c r="H888" s="1107" t="s">
        <v>646</v>
      </c>
      <c r="I888" s="1108"/>
      <c r="J888" s="624">
        <v>1E-3</v>
      </c>
      <c r="K888" s="190" t="s">
        <v>149</v>
      </c>
      <c r="L888" s="1089" t="s">
        <v>918</v>
      </c>
      <c r="M888" s="547" t="s">
        <v>922</v>
      </c>
    </row>
    <row r="889" spans="1:13">
      <c r="A889" s="73"/>
      <c r="B889" s="13"/>
      <c r="C889" s="13"/>
      <c r="D889" s="13"/>
      <c r="E889" s="202"/>
      <c r="F889" s="638"/>
      <c r="G889" s="77"/>
      <c r="H889" s="76"/>
      <c r="I889" s="77"/>
      <c r="J889" s="77"/>
      <c r="K889" s="703"/>
      <c r="L889" s="1091"/>
    </row>
    <row r="890" spans="1:13">
      <c r="A890" s="21" t="s">
        <v>498</v>
      </c>
      <c r="B890" s="13"/>
      <c r="C890" s="13"/>
      <c r="D890" s="13"/>
      <c r="E890" s="202"/>
      <c r="F890" s="638"/>
      <c r="G890" s="77"/>
      <c r="H890" s="76"/>
      <c r="I890" s="77"/>
      <c r="J890" s="77"/>
      <c r="K890" s="703"/>
      <c r="L890" s="1091"/>
    </row>
    <row r="891" spans="1:13">
      <c r="A891" s="12" t="s">
        <v>487</v>
      </c>
      <c r="B891" s="13"/>
      <c r="C891" s="13"/>
      <c r="D891" s="13"/>
      <c r="E891" s="206" t="s">
        <v>488</v>
      </c>
      <c r="F891" s="207" t="s">
        <v>489</v>
      </c>
      <c r="G891" s="548"/>
      <c r="H891" s="1107" t="s">
        <v>646</v>
      </c>
      <c r="I891" s="1108"/>
      <c r="J891" s="210">
        <v>1</v>
      </c>
      <c r="K891" s="190" t="s">
        <v>149</v>
      </c>
      <c r="L891" s="1089" t="s">
        <v>918</v>
      </c>
      <c r="M891" s="547" t="s">
        <v>922</v>
      </c>
    </row>
    <row r="892" spans="1:13">
      <c r="A892" s="12" t="s">
        <v>490</v>
      </c>
      <c r="B892" s="13"/>
      <c r="C892" s="13"/>
      <c r="D892" s="13"/>
      <c r="E892" s="206" t="s">
        <v>491</v>
      </c>
      <c r="F892" s="207" t="s">
        <v>489</v>
      </c>
      <c r="G892" s="548"/>
      <c r="H892" s="1107" t="s">
        <v>646</v>
      </c>
      <c r="I892" s="1108"/>
      <c r="J892" s="210">
        <v>1</v>
      </c>
      <c r="K892" s="190" t="s">
        <v>149</v>
      </c>
      <c r="L892" s="1089" t="s">
        <v>918</v>
      </c>
      <c r="M892" s="547" t="s">
        <v>922</v>
      </c>
    </row>
    <row r="893" spans="1:13">
      <c r="A893" s="12" t="s">
        <v>492</v>
      </c>
      <c r="B893" s="13"/>
      <c r="C893" s="13"/>
      <c r="D893" s="13"/>
      <c r="E893" s="210" t="s">
        <v>654</v>
      </c>
      <c r="F893" s="207" t="s">
        <v>489</v>
      </c>
      <c r="G893" s="548"/>
      <c r="H893" s="1107" t="s">
        <v>646</v>
      </c>
      <c r="I893" s="1108"/>
      <c r="J893" s="210">
        <v>1</v>
      </c>
      <c r="K893" s="190" t="s">
        <v>149</v>
      </c>
      <c r="L893" s="1089" t="s">
        <v>918</v>
      </c>
      <c r="M893" s="547" t="s">
        <v>922</v>
      </c>
    </row>
    <row r="894" spans="1:13">
      <c r="A894" s="12" t="s">
        <v>493</v>
      </c>
      <c r="B894" s="13"/>
      <c r="C894" s="13"/>
      <c r="D894" s="13"/>
      <c r="E894" s="206" t="s">
        <v>428</v>
      </c>
      <c r="F894" s="207" t="s">
        <v>424</v>
      </c>
      <c r="G894" s="548"/>
      <c r="H894" s="1107" t="s">
        <v>646</v>
      </c>
      <c r="I894" s="1108"/>
      <c r="J894" s="624">
        <v>2E-3</v>
      </c>
      <c r="K894" s="190" t="s">
        <v>149</v>
      </c>
      <c r="L894" s="1089" t="s">
        <v>918</v>
      </c>
      <c r="M894" s="547" t="s">
        <v>922</v>
      </c>
    </row>
    <row r="895" spans="1:13">
      <c r="A895" s="12" t="s">
        <v>494</v>
      </c>
      <c r="B895" s="13"/>
      <c r="C895" s="13"/>
      <c r="D895" s="13"/>
      <c r="E895" s="206" t="s">
        <v>495</v>
      </c>
      <c r="F895" s="207" t="s">
        <v>424</v>
      </c>
      <c r="G895" s="548"/>
      <c r="H895" s="1107" t="s">
        <v>646</v>
      </c>
      <c r="I895" s="1108"/>
      <c r="J895" s="624">
        <v>2E-3</v>
      </c>
      <c r="K895" s="190" t="s">
        <v>149</v>
      </c>
      <c r="L895" s="1089" t="s">
        <v>918</v>
      </c>
      <c r="M895" s="547" t="s">
        <v>922</v>
      </c>
    </row>
    <row r="896" spans="1:13">
      <c r="A896" s="12" t="s">
        <v>496</v>
      </c>
      <c r="B896" s="13"/>
      <c r="C896" s="13"/>
      <c r="D896" s="13"/>
      <c r="E896" s="206" t="s">
        <v>428</v>
      </c>
      <c r="F896" s="207" t="s">
        <v>424</v>
      </c>
      <c r="G896" s="548"/>
      <c r="H896" s="1107" t="s">
        <v>646</v>
      </c>
      <c r="I896" s="1108"/>
      <c r="J896" s="624">
        <v>2E-3</v>
      </c>
      <c r="K896" s="190" t="s">
        <v>149</v>
      </c>
      <c r="L896" s="1089" t="s">
        <v>918</v>
      </c>
      <c r="M896" s="547" t="s">
        <v>922</v>
      </c>
    </row>
    <row r="897" spans="1:13">
      <c r="A897" s="12" t="s">
        <v>497</v>
      </c>
      <c r="B897" s="13"/>
      <c r="C897" s="13"/>
      <c r="D897" s="13"/>
      <c r="E897" s="206" t="s">
        <v>428</v>
      </c>
      <c r="F897" s="207" t="s">
        <v>424</v>
      </c>
      <c r="G897" s="548"/>
      <c r="H897" s="1107" t="s">
        <v>646</v>
      </c>
      <c r="I897" s="1108"/>
      <c r="J897" s="624">
        <v>2E-3</v>
      </c>
      <c r="K897" s="190" t="s">
        <v>149</v>
      </c>
      <c r="L897" s="1089" t="s">
        <v>918</v>
      </c>
      <c r="M897" s="547" t="s">
        <v>922</v>
      </c>
    </row>
    <row r="898" spans="1:13">
      <c r="A898" s="74"/>
      <c r="B898" s="13"/>
      <c r="C898" s="13"/>
      <c r="D898" s="13"/>
      <c r="E898" s="202"/>
      <c r="F898" s="638"/>
      <c r="G898" s="77"/>
      <c r="H898" s="76"/>
      <c r="I898" s="77"/>
      <c r="J898" s="77"/>
      <c r="K898" s="703"/>
      <c r="L898" s="1091"/>
    </row>
    <row r="899" spans="1:13">
      <c r="A899" s="21" t="s">
        <v>678</v>
      </c>
      <c r="B899" s="13"/>
      <c r="C899" s="13"/>
      <c r="D899" s="13"/>
      <c r="E899" s="202"/>
      <c r="F899" s="53"/>
      <c r="G899" s="48"/>
      <c r="H899" s="68"/>
      <c r="I899" s="48" t="s">
        <v>93</v>
      </c>
      <c r="J899" s="48"/>
      <c r="K899" s="697" t="s">
        <v>93</v>
      </c>
      <c r="L899" s="1091"/>
    </row>
    <row r="900" spans="1:13">
      <c r="A900" s="12" t="s">
        <v>441</v>
      </c>
      <c r="B900" s="13"/>
      <c r="C900" s="13"/>
      <c r="D900" s="13"/>
      <c r="E900" s="206" t="s">
        <v>499</v>
      </c>
      <c r="F900" s="590"/>
      <c r="G900" s="210"/>
      <c r="H900" s="639" t="s">
        <v>221</v>
      </c>
      <c r="I900" s="210"/>
      <c r="J900" s="210" t="s">
        <v>289</v>
      </c>
      <c r="K900" s="190" t="s">
        <v>149</v>
      </c>
      <c r="L900" s="1089" t="s">
        <v>918</v>
      </c>
      <c r="M900" s="547" t="s">
        <v>922</v>
      </c>
    </row>
    <row r="901" spans="1:13">
      <c r="A901" s="12" t="s">
        <v>443</v>
      </c>
      <c r="B901" s="13"/>
      <c r="C901" s="13"/>
      <c r="D901" s="13"/>
      <c r="E901" s="206" t="s">
        <v>499</v>
      </c>
      <c r="F901" s="590"/>
      <c r="G901" s="210"/>
      <c r="H901" s="640" t="s">
        <v>221</v>
      </c>
      <c r="I901" s="210"/>
      <c r="J901" s="210" t="s">
        <v>289</v>
      </c>
      <c r="K901" s="190" t="s">
        <v>149</v>
      </c>
      <c r="L901" s="1089" t="s">
        <v>918</v>
      </c>
      <c r="M901" s="547" t="s">
        <v>922</v>
      </c>
    </row>
    <row r="902" spans="1:13">
      <c r="A902" s="12" t="s">
        <v>500</v>
      </c>
      <c r="B902" s="13"/>
      <c r="C902" s="13"/>
      <c r="D902" s="13"/>
      <c r="E902" s="206" t="s">
        <v>445</v>
      </c>
      <c r="F902" s="590"/>
      <c r="G902" s="210"/>
      <c r="H902" s="640" t="s">
        <v>221</v>
      </c>
      <c r="I902" s="210"/>
      <c r="J902" s="210" t="s">
        <v>289</v>
      </c>
      <c r="K902" s="190" t="s">
        <v>149</v>
      </c>
      <c r="L902" s="1089" t="s">
        <v>918</v>
      </c>
      <c r="M902" s="547" t="s">
        <v>922</v>
      </c>
    </row>
    <row r="903" spans="1:13">
      <c r="A903" s="12" t="s">
        <v>446</v>
      </c>
      <c r="B903" s="13"/>
      <c r="C903" s="13"/>
      <c r="D903" s="13"/>
      <c r="E903" s="206" t="s">
        <v>447</v>
      </c>
      <c r="F903" s="590"/>
      <c r="G903" s="210"/>
      <c r="H903" s="640" t="s">
        <v>221</v>
      </c>
      <c r="I903" s="210"/>
      <c r="J903" s="210" t="s">
        <v>289</v>
      </c>
      <c r="K903" s="190" t="s">
        <v>149</v>
      </c>
      <c r="L903" s="1089" t="s">
        <v>918</v>
      </c>
      <c r="M903" s="547" t="s">
        <v>922</v>
      </c>
    </row>
    <row r="904" spans="1:13">
      <c r="A904" s="12" t="s">
        <v>448</v>
      </c>
      <c r="B904" s="13"/>
      <c r="C904" s="13"/>
      <c r="D904" s="13"/>
      <c r="E904" s="206" t="s">
        <v>449</v>
      </c>
      <c r="F904" s="590"/>
      <c r="G904" s="210"/>
      <c r="H904" s="640" t="s">
        <v>221</v>
      </c>
      <c r="I904" s="210"/>
      <c r="J904" s="210" t="s">
        <v>289</v>
      </c>
      <c r="K904" s="190" t="s">
        <v>149</v>
      </c>
      <c r="L904" s="1089" t="s">
        <v>918</v>
      </c>
      <c r="M904" s="547" t="s">
        <v>922</v>
      </c>
    </row>
    <row r="905" spans="1:13">
      <c r="A905" s="12" t="s">
        <v>450</v>
      </c>
      <c r="B905" s="13"/>
      <c r="C905" s="13"/>
      <c r="D905" s="13"/>
      <c r="E905" s="206" t="s">
        <v>449</v>
      </c>
      <c r="F905" s="590"/>
      <c r="G905" s="210"/>
      <c r="H905" s="640" t="s">
        <v>221</v>
      </c>
      <c r="I905" s="210"/>
      <c r="J905" s="210" t="s">
        <v>289</v>
      </c>
      <c r="K905" s="190" t="s">
        <v>149</v>
      </c>
      <c r="L905" s="1089" t="s">
        <v>918</v>
      </c>
      <c r="M905" s="547" t="s">
        <v>922</v>
      </c>
    </row>
    <row r="906" spans="1:13">
      <c r="A906" s="12" t="s">
        <v>451</v>
      </c>
      <c r="B906" s="13"/>
      <c r="C906" s="13"/>
      <c r="D906" s="13"/>
      <c r="E906" s="206" t="s">
        <v>452</v>
      </c>
      <c r="F906" s="590"/>
      <c r="G906" s="210"/>
      <c r="H906" s="640" t="s">
        <v>221</v>
      </c>
      <c r="I906" s="210"/>
      <c r="J906" s="210" t="s">
        <v>289</v>
      </c>
      <c r="K906" s="190" t="s">
        <v>149</v>
      </c>
      <c r="L906" s="1089" t="s">
        <v>918</v>
      </c>
      <c r="M906" s="547" t="s">
        <v>922</v>
      </c>
    </row>
    <row r="907" spans="1:13">
      <c r="A907" s="70"/>
      <c r="B907" s="13"/>
      <c r="C907" s="13"/>
      <c r="D907" s="13"/>
      <c r="E907" s="256" t="s">
        <v>838</v>
      </c>
      <c r="F907" s="638"/>
      <c r="G907" s="77"/>
      <c r="H907" s="76"/>
      <c r="I907" s="77"/>
      <c r="J907" s="76"/>
      <c r="K907" s="703"/>
      <c r="L907" s="1091"/>
    </row>
    <row r="908" spans="1:13">
      <c r="A908" s="70"/>
      <c r="B908" s="13"/>
      <c r="C908" s="13"/>
      <c r="D908" s="13"/>
      <c r="E908" s="35" t="s">
        <v>501</v>
      </c>
      <c r="F908" s="638"/>
      <c r="G908" s="77"/>
      <c r="H908" s="76"/>
      <c r="I908" s="77"/>
      <c r="J908" s="76"/>
      <c r="K908" s="703"/>
      <c r="L908" s="1091"/>
    </row>
    <row r="909" spans="1:13">
      <c r="A909" s="70"/>
      <c r="B909" s="13"/>
      <c r="C909" s="13"/>
      <c r="D909" s="13"/>
      <c r="E909" s="35"/>
      <c r="F909" s="638"/>
      <c r="G909" s="77"/>
      <c r="H909" s="76"/>
      <c r="I909" s="77"/>
      <c r="J909" s="76"/>
      <c r="K909" s="703"/>
      <c r="L909" s="1091"/>
    </row>
    <row r="910" spans="1:13">
      <c r="A910" s="21" t="s">
        <v>679</v>
      </c>
      <c r="B910" s="13"/>
      <c r="C910" s="13"/>
      <c r="D910" s="13"/>
      <c r="E910" s="202"/>
      <c r="F910" s="67"/>
      <c r="G910" s="48"/>
      <c r="H910" s="68"/>
      <c r="I910" s="48"/>
      <c r="J910" s="68"/>
      <c r="K910" s="697"/>
      <c r="L910" s="1091"/>
    </row>
    <row r="911" spans="1:13">
      <c r="A911" s="21" t="s">
        <v>486</v>
      </c>
      <c r="B911" s="13"/>
      <c r="C911" s="13"/>
      <c r="D911" s="13"/>
      <c r="E911" s="202"/>
      <c r="F911" s="67"/>
      <c r="G911" s="48"/>
      <c r="H911" s="68"/>
      <c r="I911" s="48"/>
      <c r="J911" s="68"/>
      <c r="K911" s="697"/>
      <c r="L911" s="1091"/>
    </row>
    <row r="912" spans="1:13">
      <c r="A912" s="12" t="s">
        <v>502</v>
      </c>
      <c r="B912" s="13"/>
      <c r="C912" s="13"/>
      <c r="D912" s="13"/>
      <c r="E912" s="206" t="s">
        <v>503</v>
      </c>
      <c r="F912" s="641" t="s">
        <v>504</v>
      </c>
      <c r="G912" s="630"/>
      <c r="H912" s="630" t="s">
        <v>654</v>
      </c>
      <c r="I912" s="210"/>
      <c r="J912" s="642" t="s">
        <v>308</v>
      </c>
      <c r="K912" s="190" t="s">
        <v>149</v>
      </c>
      <c r="L912" s="1089" t="s">
        <v>918</v>
      </c>
      <c r="M912" s="547" t="s">
        <v>922</v>
      </c>
    </row>
    <row r="913" spans="1:13">
      <c r="A913" s="12" t="s">
        <v>505</v>
      </c>
      <c r="B913" s="13"/>
      <c r="C913" s="13"/>
      <c r="D913" s="13"/>
      <c r="E913" s="206" t="s">
        <v>503</v>
      </c>
      <c r="F913" s="643" t="s">
        <v>504</v>
      </c>
      <c r="G913" s="604"/>
      <c r="H913" s="604" t="s">
        <v>654</v>
      </c>
      <c r="I913" s="210"/>
      <c r="J913" s="440" t="s">
        <v>506</v>
      </c>
      <c r="K913" s="190" t="s">
        <v>149</v>
      </c>
      <c r="L913" s="1089" t="s">
        <v>918</v>
      </c>
      <c r="M913" s="547" t="s">
        <v>922</v>
      </c>
    </row>
    <row r="914" spans="1:13">
      <c r="A914" s="12" t="s">
        <v>507</v>
      </c>
      <c r="B914" s="13"/>
      <c r="C914" s="13"/>
      <c r="D914" s="13"/>
      <c r="E914" s="206" t="s">
        <v>503</v>
      </c>
      <c r="F914" s="435" t="s">
        <v>504</v>
      </c>
      <c r="G914" s="210"/>
      <c r="H914" s="644" t="s">
        <v>797</v>
      </c>
      <c r="I914" s="210"/>
      <c r="J914" s="644" t="s">
        <v>508</v>
      </c>
      <c r="K914" s="190" t="s">
        <v>149</v>
      </c>
      <c r="L914" s="1089" t="s">
        <v>918</v>
      </c>
      <c r="M914" s="547" t="s">
        <v>922</v>
      </c>
    </row>
    <row r="915" spans="1:13">
      <c r="A915" s="60"/>
      <c r="B915" s="13"/>
      <c r="C915" s="13"/>
      <c r="D915" s="13"/>
      <c r="E915" s="283" t="s">
        <v>509</v>
      </c>
      <c r="F915" s="42"/>
      <c r="G915" s="156"/>
      <c r="H915" s="64"/>
      <c r="I915" s="156"/>
      <c r="J915" s="78"/>
      <c r="K915" s="117"/>
      <c r="L915" s="1091"/>
    </row>
    <row r="916" spans="1:13">
      <c r="A916" s="60"/>
      <c r="B916" s="13"/>
      <c r="C916" s="13"/>
      <c r="D916" s="13"/>
      <c r="E916" s="283" t="s">
        <v>514</v>
      </c>
      <c r="F916" s="42"/>
      <c r="G916" s="257"/>
      <c r="H916" s="64"/>
      <c r="I916" s="156"/>
      <c r="J916" s="78"/>
      <c r="K916" s="117"/>
      <c r="L916" s="1091"/>
    </row>
    <row r="917" spans="1:13">
      <c r="A917" s="4"/>
      <c r="B917" s="13"/>
      <c r="C917" s="13"/>
      <c r="D917" s="13"/>
      <c r="E917" s="283" t="s">
        <v>510</v>
      </c>
      <c r="F917" s="42"/>
      <c r="G917" s="156"/>
      <c r="H917" s="64"/>
      <c r="I917" s="156"/>
      <c r="J917" s="75"/>
      <c r="K917" s="117"/>
      <c r="L917" s="1091"/>
    </row>
    <row r="918" spans="1:13">
      <c r="A918" s="4"/>
      <c r="B918" s="13"/>
      <c r="C918" s="13"/>
      <c r="D918" s="13"/>
      <c r="E918" s="283"/>
      <c r="F918" s="42"/>
      <c r="G918" s="156"/>
      <c r="H918" s="64"/>
      <c r="I918" s="156"/>
      <c r="J918" s="75"/>
      <c r="K918" s="117"/>
      <c r="L918" s="1091"/>
    </row>
    <row r="919" spans="1:13">
      <c r="A919" s="21" t="s">
        <v>498</v>
      </c>
      <c r="B919" s="13"/>
      <c r="C919" s="13"/>
      <c r="D919" s="13"/>
      <c r="E919" s="202"/>
      <c r="F919" s="283"/>
      <c r="G919" s="156"/>
      <c r="H919" s="64"/>
      <c r="I919" s="156"/>
      <c r="J919" s="75"/>
      <c r="K919" s="117"/>
      <c r="L919" s="1091"/>
    </row>
    <row r="920" spans="1:13">
      <c r="A920" s="12" t="s">
        <v>502</v>
      </c>
      <c r="B920" s="13"/>
      <c r="C920" s="13"/>
      <c r="D920" s="13"/>
      <c r="E920" s="206" t="s">
        <v>503</v>
      </c>
      <c r="F920" s="641" t="s">
        <v>504</v>
      </c>
      <c r="G920" s="630"/>
      <c r="H920" s="642" t="s">
        <v>654</v>
      </c>
      <c r="I920" s="210"/>
      <c r="J920" s="642" t="s">
        <v>308</v>
      </c>
      <c r="K920" s="190" t="s">
        <v>149</v>
      </c>
      <c r="L920" s="1089" t="s">
        <v>918</v>
      </c>
      <c r="M920" s="547" t="s">
        <v>922</v>
      </c>
    </row>
    <row r="921" spans="1:13">
      <c r="A921" s="12" t="s">
        <v>505</v>
      </c>
      <c r="B921" s="13"/>
      <c r="C921" s="13"/>
      <c r="D921" s="13"/>
      <c r="E921" s="206" t="s">
        <v>503</v>
      </c>
      <c r="F921" s="643" t="s">
        <v>504</v>
      </c>
      <c r="G921" s="604"/>
      <c r="H921" s="440" t="s">
        <v>654</v>
      </c>
      <c r="I921" s="210"/>
      <c r="J921" s="440" t="s">
        <v>511</v>
      </c>
      <c r="K921" s="190" t="s">
        <v>149</v>
      </c>
      <c r="L921" s="1089" t="s">
        <v>918</v>
      </c>
      <c r="M921" s="547" t="s">
        <v>922</v>
      </c>
    </row>
    <row r="922" spans="1:13">
      <c r="A922" s="12" t="s">
        <v>512</v>
      </c>
      <c r="B922" s="13"/>
      <c r="C922" s="13"/>
      <c r="D922" s="13"/>
      <c r="E922" s="206" t="s">
        <v>503</v>
      </c>
      <c r="F922" s="435" t="s">
        <v>504</v>
      </c>
      <c r="G922" s="210"/>
      <c r="H922" s="644" t="s">
        <v>798</v>
      </c>
      <c r="I922" s="210"/>
      <c r="J922" s="644" t="s">
        <v>513</v>
      </c>
      <c r="K922" s="190" t="s">
        <v>149</v>
      </c>
      <c r="L922" s="1089" t="s">
        <v>918</v>
      </c>
      <c r="M922" s="547" t="s">
        <v>922</v>
      </c>
    </row>
    <row r="923" spans="1:13">
      <c r="A923" s="60"/>
      <c r="B923" s="13"/>
      <c r="C923" s="13"/>
      <c r="D923" s="13"/>
      <c r="E923" s="283" t="s">
        <v>509</v>
      </c>
      <c r="F923" s="42"/>
      <c r="G923" s="257"/>
      <c r="H923" s="249"/>
      <c r="I923" s="257"/>
      <c r="J923" s="257"/>
      <c r="K923" s="247"/>
      <c r="L923" s="1091"/>
    </row>
    <row r="924" spans="1:13">
      <c r="A924" s="4"/>
      <c r="B924" s="13"/>
      <c r="C924" s="13"/>
      <c r="D924" s="13"/>
      <c r="E924" s="283" t="s">
        <v>514</v>
      </c>
      <c r="H924" s="249"/>
      <c r="I924" s="257"/>
      <c r="J924" s="249"/>
      <c r="K924" s="247"/>
      <c r="L924" s="1093"/>
      <c r="M924" s="580"/>
    </row>
    <row r="925" spans="1:13">
      <c r="A925" s="4"/>
      <c r="B925" s="13"/>
      <c r="C925" s="13"/>
      <c r="D925" s="13"/>
      <c r="E925" s="283" t="s">
        <v>510</v>
      </c>
      <c r="F925" s="42"/>
      <c r="G925" s="257"/>
      <c r="H925" s="249"/>
      <c r="I925" s="257"/>
      <c r="J925" s="249"/>
      <c r="K925" s="247"/>
      <c r="L925" s="1091"/>
    </row>
    <row r="926" spans="1:13" ht="15" thickBot="1">
      <c r="A926" s="63"/>
      <c r="B926" s="13"/>
      <c r="C926" s="13"/>
      <c r="D926" s="13"/>
      <c r="E926" s="202"/>
      <c r="F926" s="1103" t="s">
        <v>378</v>
      </c>
      <c r="G926" s="1103"/>
      <c r="H926" s="1103"/>
      <c r="I926" s="1103"/>
      <c r="J926" s="1103"/>
      <c r="K926" s="1103"/>
      <c r="L926" s="1281">
        <f>SUM(M728:M922)</f>
        <v>0</v>
      </c>
      <c r="M926" s="1281"/>
    </row>
    <row r="927" spans="1:13">
      <c r="A927" s="63"/>
      <c r="B927" s="13"/>
      <c r="C927" s="13"/>
      <c r="D927" s="13"/>
      <c r="E927" s="202"/>
      <c r="F927" s="1013"/>
      <c r="G927" s="1013"/>
      <c r="H927" s="1013"/>
      <c r="I927" s="1013"/>
      <c r="J927" s="1013"/>
      <c r="K927" s="1013"/>
      <c r="L927" s="1092"/>
      <c r="M927" s="1038"/>
    </row>
    <row r="928" spans="1:13">
      <c r="A928" s="21" t="s">
        <v>515</v>
      </c>
      <c r="B928" s="13"/>
      <c r="C928" s="13"/>
      <c r="D928" s="13"/>
      <c r="E928" s="29"/>
      <c r="F928" s="35"/>
      <c r="G928" s="544"/>
      <c r="H928" s="39"/>
      <c r="I928" s="544"/>
      <c r="J928" s="39"/>
      <c r="K928" s="689"/>
      <c r="L928" s="1091"/>
    </row>
    <row r="929" spans="1:13">
      <c r="A929" s="21" t="s">
        <v>516</v>
      </c>
      <c r="B929" s="13"/>
      <c r="C929" s="13"/>
      <c r="D929" s="13"/>
      <c r="E929" s="29"/>
      <c r="F929" s="35"/>
      <c r="G929" s="544"/>
      <c r="H929" s="39"/>
      <c r="I929" s="544"/>
      <c r="J929" s="39"/>
      <c r="K929" s="689"/>
      <c r="L929" s="1091"/>
    </row>
    <row r="930" spans="1:13" ht="50.25" customHeight="1">
      <c r="A930" s="1147" t="s">
        <v>717</v>
      </c>
      <c r="B930" s="1148"/>
      <c r="C930" s="1148"/>
      <c r="D930" s="1148"/>
      <c r="E930" s="286" t="s">
        <v>426</v>
      </c>
      <c r="F930" s="207" t="s">
        <v>1074</v>
      </c>
      <c r="G930" s="267">
        <v>2632</v>
      </c>
      <c r="H930" s="1141" t="s">
        <v>646</v>
      </c>
      <c r="I930" s="1141"/>
      <c r="J930" s="482" t="s">
        <v>689</v>
      </c>
      <c r="K930" s="190">
        <v>2</v>
      </c>
      <c r="L930" s="1005"/>
      <c r="M930" s="547">
        <f>K930*L930</f>
        <v>0</v>
      </c>
    </row>
    <row r="931" spans="1:13" ht="29.25" customHeight="1">
      <c r="A931" s="1147" t="s">
        <v>690</v>
      </c>
      <c r="B931" s="1147"/>
      <c r="C931" s="1147"/>
      <c r="D931" s="1181"/>
      <c r="E931" s="207" t="s">
        <v>517</v>
      </c>
      <c r="F931" s="207" t="s">
        <v>424</v>
      </c>
      <c r="G931" s="267">
        <v>2632</v>
      </c>
      <c r="H931" s="1141" t="s">
        <v>646</v>
      </c>
      <c r="I931" s="1141"/>
      <c r="J931" s="482" t="s">
        <v>518</v>
      </c>
      <c r="K931" s="704">
        <v>2</v>
      </c>
      <c r="L931" s="1005"/>
      <c r="M931" s="547">
        <f>K931*L931</f>
        <v>0</v>
      </c>
    </row>
    <row r="932" spans="1:13" ht="25.5" customHeight="1">
      <c r="A932" s="1147" t="s">
        <v>691</v>
      </c>
      <c r="B932" s="1147"/>
      <c r="C932" s="1147"/>
      <c r="D932" s="1181"/>
      <c r="E932" s="291" t="s">
        <v>519</v>
      </c>
      <c r="F932" s="207" t="s">
        <v>1074</v>
      </c>
      <c r="G932" s="210">
        <v>2632</v>
      </c>
      <c r="H932" s="483">
        <v>1</v>
      </c>
      <c r="I932" s="210"/>
      <c r="J932" s="482" t="s">
        <v>518</v>
      </c>
      <c r="K932" s="705">
        <v>2</v>
      </c>
      <c r="L932" s="1005"/>
      <c r="M932" s="547">
        <f>K932*L932</f>
        <v>0</v>
      </c>
    </row>
    <row r="933" spans="1:13">
      <c r="A933" s="13"/>
      <c r="B933" s="13"/>
      <c r="C933" s="13"/>
      <c r="D933" s="13"/>
      <c r="E933" s="283" t="s">
        <v>520</v>
      </c>
      <c r="F933" s="193"/>
      <c r="G933" s="257"/>
      <c r="H933" s="249"/>
      <c r="I933" s="257"/>
      <c r="J933" s="249"/>
      <c r="K933" s="694"/>
      <c r="L933" s="1091"/>
    </row>
    <row r="934" spans="1:13">
      <c r="A934" s="12"/>
      <c r="B934" s="13"/>
      <c r="C934" s="13"/>
      <c r="D934" s="13"/>
      <c r="E934" s="202"/>
      <c r="F934" s="256"/>
      <c r="G934" s="257"/>
      <c r="H934" s="249"/>
      <c r="I934" s="257"/>
      <c r="J934" s="249"/>
      <c r="K934" s="247"/>
      <c r="L934" s="1091"/>
    </row>
    <row r="935" spans="1:13">
      <c r="A935" s="21" t="s">
        <v>522</v>
      </c>
      <c r="B935" s="13"/>
      <c r="C935" s="13"/>
      <c r="D935" s="13"/>
      <c r="E935" s="29"/>
      <c r="F935" s="35"/>
      <c r="G935" s="544"/>
      <c r="H935" s="39"/>
      <c r="I935" s="544"/>
      <c r="J935" s="39"/>
      <c r="K935" s="689"/>
      <c r="L935" s="1091"/>
    </row>
    <row r="936" spans="1:13" ht="51" customHeight="1">
      <c r="A936" s="1147" t="s">
        <v>718</v>
      </c>
      <c r="B936" s="1147"/>
      <c r="C936" s="1147"/>
      <c r="D936" s="1147"/>
      <c r="E936" s="286" t="s">
        <v>426</v>
      </c>
      <c r="F936" s="207" t="s">
        <v>271</v>
      </c>
      <c r="G936" s="267">
        <v>2</v>
      </c>
      <c r="H936" s="1141" t="s">
        <v>646</v>
      </c>
      <c r="I936" s="1141"/>
      <c r="J936" s="484">
        <v>1</v>
      </c>
      <c r="K936" s="190">
        <v>1</v>
      </c>
      <c r="L936" s="1005"/>
      <c r="M936" s="547">
        <f>K936*L936</f>
        <v>0</v>
      </c>
    </row>
    <row r="937" spans="1:13" ht="26.25" customHeight="1">
      <c r="A937" s="1113" t="s">
        <v>692</v>
      </c>
      <c r="B937" s="1206"/>
      <c r="C937" s="1206"/>
      <c r="D937" s="1207"/>
      <c r="E937" s="286" t="s">
        <v>519</v>
      </c>
      <c r="F937" s="207" t="s">
        <v>271</v>
      </c>
      <c r="G937" s="318">
        <v>2</v>
      </c>
      <c r="H937" s="282">
        <v>1</v>
      </c>
      <c r="I937" s="267"/>
      <c r="J937" s="485">
        <v>1</v>
      </c>
      <c r="K937" s="190">
        <v>1</v>
      </c>
      <c r="L937" s="1005"/>
      <c r="M937" s="547">
        <f>K937*L937</f>
        <v>0</v>
      </c>
    </row>
    <row r="938" spans="1:13">
      <c r="A938" s="13"/>
      <c r="B938" s="13"/>
      <c r="C938" s="13"/>
      <c r="D938" s="13"/>
      <c r="E938" s="486" t="s">
        <v>520</v>
      </c>
      <c r="F938" s="193"/>
      <c r="G938" s="257"/>
      <c r="H938" s="249"/>
      <c r="I938" s="257"/>
      <c r="J938" s="249"/>
      <c r="K938" s="247"/>
      <c r="L938" s="1091"/>
    </row>
    <row r="939" spans="1:13">
      <c r="A939" s="13"/>
      <c r="B939" s="13"/>
      <c r="C939" s="13"/>
      <c r="D939" s="13"/>
      <c r="E939" s="29"/>
      <c r="F939" s="256"/>
      <c r="G939" s="257"/>
      <c r="H939" s="249"/>
      <c r="I939" s="257"/>
      <c r="J939" s="249"/>
      <c r="K939" s="247"/>
      <c r="L939" s="1091"/>
    </row>
    <row r="940" spans="1:13">
      <c r="A940" s="21" t="s">
        <v>523</v>
      </c>
      <c r="B940" s="13"/>
      <c r="C940" s="13"/>
      <c r="D940" s="13"/>
      <c r="E940" s="29"/>
      <c r="F940" s="35"/>
      <c r="G940" s="544"/>
      <c r="H940" s="39"/>
      <c r="I940" s="544"/>
      <c r="J940" s="39"/>
      <c r="K940" s="689"/>
      <c r="L940" s="1091"/>
    </row>
    <row r="941" spans="1:13" ht="51.75" customHeight="1">
      <c r="A941" s="1147" t="s">
        <v>721</v>
      </c>
      <c r="B941" s="1147"/>
      <c r="C941" s="1147"/>
      <c r="D941" s="1181"/>
      <c r="E941" s="207" t="s">
        <v>426</v>
      </c>
      <c r="F941" s="207" t="s">
        <v>271</v>
      </c>
      <c r="G941" s="210">
        <v>2</v>
      </c>
      <c r="H941" s="1141" t="s">
        <v>646</v>
      </c>
      <c r="I941" s="1141"/>
      <c r="J941" s="487" t="s">
        <v>840</v>
      </c>
      <c r="K941" s="190">
        <v>1</v>
      </c>
      <c r="L941" s="1005"/>
      <c r="M941" s="547">
        <f>K941*L941</f>
        <v>0</v>
      </c>
    </row>
    <row r="942" spans="1:13" ht="27" customHeight="1">
      <c r="A942" s="1147" t="s">
        <v>841</v>
      </c>
      <c r="B942" s="1147"/>
      <c r="C942" s="1147"/>
      <c r="D942" s="1181"/>
      <c r="E942" s="207" t="s">
        <v>519</v>
      </c>
      <c r="F942" s="207" t="s">
        <v>237</v>
      </c>
      <c r="G942" s="267">
        <v>1</v>
      </c>
      <c r="H942" s="489">
        <v>1</v>
      </c>
      <c r="I942" s="267"/>
      <c r="J942" s="482" t="s">
        <v>876</v>
      </c>
      <c r="K942" s="190">
        <v>2</v>
      </c>
      <c r="L942" s="1005"/>
      <c r="M942" s="547">
        <f>K942*L942</f>
        <v>0</v>
      </c>
    </row>
    <row r="943" spans="1:13">
      <c r="A943" s="13"/>
      <c r="B943" s="13"/>
      <c r="C943" s="13"/>
      <c r="D943" s="13"/>
      <c r="E943" s="283" t="s">
        <v>520</v>
      </c>
      <c r="F943" s="193"/>
      <c r="G943" s="257"/>
      <c r="H943" s="249"/>
      <c r="I943" s="257"/>
      <c r="J943" s="249"/>
      <c r="K943" s="247"/>
      <c r="L943" s="1091"/>
    </row>
    <row r="944" spans="1:13">
      <c r="A944" s="13"/>
      <c r="B944" s="13"/>
      <c r="C944" s="13"/>
      <c r="D944" s="13"/>
      <c r="E944" s="29"/>
      <c r="F944" s="256"/>
      <c r="G944" s="257"/>
      <c r="H944" s="249"/>
      <c r="I944" s="257"/>
      <c r="J944" s="249"/>
      <c r="K944" s="247"/>
      <c r="L944" s="1091"/>
    </row>
    <row r="945" spans="1:13">
      <c r="A945" s="13"/>
      <c r="B945" s="13"/>
      <c r="C945" s="13"/>
      <c r="D945" s="13"/>
      <c r="E945" s="202"/>
      <c r="F945" s="256"/>
      <c r="G945" s="257"/>
      <c r="H945" s="249"/>
      <c r="I945" s="257"/>
      <c r="J945" s="249"/>
      <c r="K945" s="247"/>
      <c r="L945" s="1091"/>
    </row>
    <row r="946" spans="1:13">
      <c r="A946" s="21" t="s">
        <v>525</v>
      </c>
      <c r="B946" s="13"/>
      <c r="C946" s="13"/>
      <c r="D946" s="13"/>
      <c r="E946" s="29"/>
      <c r="F946" s="35"/>
      <c r="G946" s="544"/>
      <c r="H946" s="39"/>
      <c r="I946" s="544"/>
      <c r="J946" s="39"/>
      <c r="K946" s="689"/>
      <c r="L946" s="1091"/>
    </row>
    <row r="947" spans="1:13" ht="61.5" customHeight="1">
      <c r="A947" s="1147" t="s">
        <v>719</v>
      </c>
      <c r="B947" s="1147"/>
      <c r="C947" s="1147"/>
      <c r="D947" s="1147"/>
      <c r="E947" s="207" t="s">
        <v>526</v>
      </c>
      <c r="F947" s="207" t="s">
        <v>404</v>
      </c>
      <c r="G947" s="267">
        <f>38+16</f>
        <v>54</v>
      </c>
      <c r="H947" s="1141" t="s">
        <v>646</v>
      </c>
      <c r="I947" s="1141"/>
      <c r="J947" s="1202" t="s">
        <v>687</v>
      </c>
      <c r="K947" s="190">
        <v>2</v>
      </c>
      <c r="L947" s="1005"/>
      <c r="M947" s="547">
        <f>K947*L947</f>
        <v>0</v>
      </c>
    </row>
    <row r="948" spans="1:13" ht="53.25" customHeight="1">
      <c r="A948" s="1147" t="s">
        <v>720</v>
      </c>
      <c r="B948" s="1147"/>
      <c r="C948" s="1147"/>
      <c r="D948" s="1147"/>
      <c r="E948" s="645" t="s">
        <v>654</v>
      </c>
      <c r="F948" s="646" t="s">
        <v>404</v>
      </c>
      <c r="G948" s="647"/>
      <c r="H948" s="1119" t="s">
        <v>646</v>
      </c>
      <c r="I948" s="1120"/>
      <c r="J948" s="1203"/>
      <c r="K948" s="706" t="s">
        <v>149</v>
      </c>
      <c r="L948" s="1089" t="s">
        <v>918</v>
      </c>
      <c r="M948" s="547" t="s">
        <v>922</v>
      </c>
    </row>
    <row r="949" spans="1:13">
      <c r="A949" s="12" t="s">
        <v>528</v>
      </c>
      <c r="B949" s="12"/>
      <c r="C949" s="12"/>
      <c r="D949" s="12"/>
      <c r="E949" s="206" t="s">
        <v>529</v>
      </c>
      <c r="F949" s="207" t="s">
        <v>404</v>
      </c>
      <c r="G949" s="648"/>
      <c r="H949" s="1107" t="s">
        <v>646</v>
      </c>
      <c r="I949" s="1108"/>
      <c r="J949" s="649"/>
      <c r="K949" s="705" t="s">
        <v>149</v>
      </c>
      <c r="L949" s="1089" t="s">
        <v>918</v>
      </c>
      <c r="M949" s="547" t="s">
        <v>922</v>
      </c>
    </row>
    <row r="950" spans="1:13">
      <c r="A950" s="12" t="s">
        <v>530</v>
      </c>
      <c r="B950" s="12"/>
      <c r="C950" s="12"/>
      <c r="D950" s="12"/>
      <c r="E950" s="206" t="s">
        <v>531</v>
      </c>
      <c r="F950" s="650" t="s">
        <v>404</v>
      </c>
      <c r="G950" s="651"/>
      <c r="H950" s="629">
        <v>1</v>
      </c>
      <c r="I950" s="210"/>
      <c r="J950" s="603" t="s">
        <v>518</v>
      </c>
      <c r="K950" s="190" t="s">
        <v>149</v>
      </c>
      <c r="L950" s="1089" t="s">
        <v>918</v>
      </c>
      <c r="M950" s="547" t="s">
        <v>922</v>
      </c>
    </row>
    <row r="951" spans="1:13">
      <c r="A951" s="12"/>
      <c r="B951" s="13"/>
      <c r="C951" s="13"/>
      <c r="D951" s="13"/>
      <c r="E951" s="29"/>
      <c r="F951" s="308"/>
      <c r="G951" s="257"/>
      <c r="H951" s="249"/>
      <c r="I951" s="257"/>
      <c r="J951" s="249"/>
      <c r="K951" s="247"/>
      <c r="L951" s="1091"/>
    </row>
    <row r="952" spans="1:13">
      <c r="A952" s="21" t="s">
        <v>1136</v>
      </c>
      <c r="B952" s="13"/>
      <c r="C952" s="13"/>
      <c r="D952" s="13"/>
      <c r="E952" s="29"/>
      <c r="F952" s="256"/>
      <c r="G952" s="257"/>
      <c r="H952" s="249"/>
      <c r="I952" s="257"/>
      <c r="J952" s="249"/>
      <c r="K952" s="247"/>
      <c r="L952" s="1091"/>
    </row>
    <row r="953" spans="1:13">
      <c r="A953" s="12" t="s">
        <v>722</v>
      </c>
      <c r="B953" s="13"/>
      <c r="C953" s="13"/>
      <c r="D953" s="13"/>
      <c r="E953" s="29"/>
      <c r="F953" s="256"/>
      <c r="G953" s="257"/>
      <c r="H953" s="249"/>
      <c r="I953" s="257"/>
      <c r="J953" s="249"/>
      <c r="K953" s="247"/>
      <c r="L953" s="1091"/>
    </row>
    <row r="954" spans="1:13" ht="15">
      <c r="A954" s="12" t="s">
        <v>792</v>
      </c>
      <c r="B954" s="13"/>
      <c r="C954" s="13"/>
      <c r="D954" s="13"/>
      <c r="E954" s="267" t="s">
        <v>654</v>
      </c>
      <c r="F954" s="291"/>
      <c r="G954" s="210"/>
      <c r="H954" s="1105" t="s">
        <v>646</v>
      </c>
      <c r="I954" s="1106"/>
      <c r="J954" s="209" t="s">
        <v>524</v>
      </c>
      <c r="K954" s="190" t="s">
        <v>149</v>
      </c>
      <c r="L954" s="1089" t="s">
        <v>918</v>
      </c>
      <c r="M954" s="547" t="s">
        <v>922</v>
      </c>
    </row>
    <row r="955" spans="1:13">
      <c r="A955" s="12" t="s">
        <v>688</v>
      </c>
      <c r="B955" s="13"/>
      <c r="C955" s="13"/>
      <c r="D955" s="13"/>
      <c r="E955" s="267" t="s">
        <v>654</v>
      </c>
      <c r="F955" s="291"/>
      <c r="G955" s="210"/>
      <c r="H955" s="1105" t="s">
        <v>646</v>
      </c>
      <c r="I955" s="1106"/>
      <c r="J955" s="209" t="s">
        <v>524</v>
      </c>
      <c r="K955" s="190" t="s">
        <v>149</v>
      </c>
      <c r="L955" s="1089" t="s">
        <v>918</v>
      </c>
      <c r="M955" s="547" t="s">
        <v>922</v>
      </c>
    </row>
    <row r="956" spans="1:13">
      <c r="A956" s="12" t="s">
        <v>532</v>
      </c>
      <c r="B956" s="13"/>
      <c r="C956" s="13"/>
      <c r="D956" s="13"/>
      <c r="E956" s="267" t="s">
        <v>654</v>
      </c>
      <c r="F956" s="291"/>
      <c r="G956" s="210"/>
      <c r="H956" s="1105" t="s">
        <v>646</v>
      </c>
      <c r="I956" s="1106"/>
      <c r="J956" s="209" t="s">
        <v>524</v>
      </c>
      <c r="K956" s="190" t="s">
        <v>149</v>
      </c>
      <c r="L956" s="1089" t="s">
        <v>918</v>
      </c>
      <c r="M956" s="547" t="s">
        <v>922</v>
      </c>
    </row>
    <row r="957" spans="1:13">
      <c r="A957" s="12"/>
      <c r="B957" s="13"/>
      <c r="C957" s="13"/>
      <c r="D957" s="13"/>
      <c r="E957" s="29"/>
      <c r="F957" s="38"/>
      <c r="G957" s="257"/>
      <c r="H957" s="38"/>
      <c r="I957" s="257"/>
      <c r="J957" s="257"/>
      <c r="K957" s="247"/>
      <c r="L957" s="1091"/>
    </row>
    <row r="958" spans="1:13">
      <c r="A958" s="12" t="s">
        <v>527</v>
      </c>
      <c r="B958" s="13"/>
      <c r="C958" s="13"/>
      <c r="D958" s="13"/>
      <c r="E958" s="29"/>
      <c r="F958" s="38"/>
      <c r="G958" s="257"/>
      <c r="H958" s="38"/>
      <c r="I958" s="257"/>
      <c r="J958" s="257"/>
      <c r="K958" s="247"/>
      <c r="L958" s="1091"/>
    </row>
    <row r="959" spans="1:13">
      <c r="A959" s="12" t="s">
        <v>533</v>
      </c>
      <c r="B959" s="13"/>
      <c r="C959" s="13"/>
      <c r="D959" s="13"/>
      <c r="E959" s="267" t="s">
        <v>654</v>
      </c>
      <c r="F959" s="291"/>
      <c r="G959" s="210"/>
      <c r="H959" s="1105" t="s">
        <v>646</v>
      </c>
      <c r="I959" s="1106"/>
      <c r="J959" s="209" t="s">
        <v>524</v>
      </c>
      <c r="K959" s="190" t="s">
        <v>149</v>
      </c>
      <c r="L959" s="1089" t="s">
        <v>918</v>
      </c>
      <c r="M959" s="547" t="s">
        <v>922</v>
      </c>
    </row>
    <row r="960" spans="1:13">
      <c r="A960" s="12"/>
      <c r="B960" s="13"/>
      <c r="C960" s="13"/>
      <c r="D960" s="13"/>
      <c r="E960" s="652"/>
      <c r="F960" s="38"/>
      <c r="G960" s="257"/>
      <c r="H960" s="1145"/>
      <c r="I960" s="1145"/>
      <c r="J960" s="257"/>
      <c r="K960" s="247"/>
      <c r="L960" s="1091"/>
    </row>
    <row r="961" spans="1:13">
      <c r="A961" s="12" t="s">
        <v>534</v>
      </c>
      <c r="B961" s="13"/>
      <c r="C961" s="13"/>
      <c r="D961" s="13"/>
      <c r="E961" s="652"/>
      <c r="F961" s="38"/>
      <c r="G961" s="257"/>
      <c r="H961" s="38"/>
      <c r="I961" s="257"/>
      <c r="J961" s="257"/>
      <c r="K961" s="247"/>
      <c r="L961" s="1091"/>
    </row>
    <row r="962" spans="1:13">
      <c r="A962" s="12" t="s">
        <v>532</v>
      </c>
      <c r="B962" s="13"/>
      <c r="C962" s="13"/>
      <c r="D962" s="13"/>
      <c r="E962" s="267" t="s">
        <v>654</v>
      </c>
      <c r="F962" s="291"/>
      <c r="G962" s="210"/>
      <c r="H962" s="1105" t="s">
        <v>646</v>
      </c>
      <c r="I962" s="1106"/>
      <c r="J962" s="209" t="s">
        <v>524</v>
      </c>
      <c r="K962" s="190" t="s">
        <v>149</v>
      </c>
      <c r="L962" s="1089" t="s">
        <v>918</v>
      </c>
      <c r="M962" s="547" t="s">
        <v>922</v>
      </c>
    </row>
    <row r="963" spans="1:13">
      <c r="A963" s="12" t="s">
        <v>535</v>
      </c>
      <c r="B963" s="13"/>
      <c r="C963" s="13"/>
      <c r="D963" s="13"/>
      <c r="E963" s="267" t="s">
        <v>654</v>
      </c>
      <c r="F963" s="291"/>
      <c r="G963" s="210"/>
      <c r="H963" s="1105" t="s">
        <v>646</v>
      </c>
      <c r="I963" s="1106"/>
      <c r="J963" s="209" t="s">
        <v>524</v>
      </c>
      <c r="K963" s="190" t="s">
        <v>149</v>
      </c>
      <c r="L963" s="1089" t="s">
        <v>918</v>
      </c>
      <c r="M963" s="547" t="s">
        <v>922</v>
      </c>
    </row>
    <row r="964" spans="1:13">
      <c r="A964" s="12"/>
      <c r="B964" s="13"/>
      <c r="C964" s="13"/>
      <c r="D964" s="13"/>
      <c r="E964" s="652"/>
      <c r="F964" s="195"/>
      <c r="G964" s="570"/>
      <c r="H964" s="195"/>
      <c r="I964" s="570"/>
      <c r="J964" s="195"/>
      <c r="K964" s="696"/>
      <c r="L964" s="1091"/>
    </row>
    <row r="965" spans="1:13">
      <c r="A965" s="12" t="s">
        <v>536</v>
      </c>
      <c r="B965" s="13"/>
      <c r="C965" s="13"/>
      <c r="D965" s="13"/>
      <c r="E965" s="652"/>
      <c r="F965" s="195"/>
      <c r="G965" s="570"/>
      <c r="H965" s="195"/>
      <c r="I965" s="570"/>
      <c r="J965" s="195"/>
      <c r="K965" s="696"/>
      <c r="L965" s="1091"/>
    </row>
    <row r="966" spans="1:13">
      <c r="A966" s="12" t="s">
        <v>537</v>
      </c>
      <c r="B966" s="13"/>
      <c r="C966" s="13"/>
      <c r="D966" s="13"/>
      <c r="E966" s="267" t="s">
        <v>654</v>
      </c>
      <c r="F966" s="291"/>
      <c r="G966" s="210"/>
      <c r="H966" s="1105" t="s">
        <v>646</v>
      </c>
      <c r="I966" s="1106"/>
      <c r="J966" s="209" t="s">
        <v>524</v>
      </c>
      <c r="K966" s="190" t="s">
        <v>149</v>
      </c>
      <c r="L966" s="1089" t="s">
        <v>918</v>
      </c>
      <c r="M966" s="547" t="s">
        <v>922</v>
      </c>
    </row>
    <row r="967" spans="1:13">
      <c r="A967" s="654"/>
      <c r="B967" s="655"/>
      <c r="C967" s="655"/>
      <c r="D967" s="655"/>
      <c r="E967" s="656"/>
      <c r="F967" s="657"/>
      <c r="G967" s="658"/>
      <c r="H967" s="657"/>
      <c r="I967" s="658"/>
      <c r="J967" s="657"/>
      <c r="K967" s="707"/>
      <c r="L967" s="1091"/>
    </row>
    <row r="968" spans="1:13">
      <c r="A968" s="581" t="s">
        <v>1229</v>
      </c>
      <c r="B968" s="655"/>
      <c r="C968" s="655"/>
      <c r="D968" s="655"/>
      <c r="E968" s="659" t="s">
        <v>654</v>
      </c>
      <c r="F968" s="660" t="s">
        <v>271</v>
      </c>
      <c r="G968" s="661"/>
      <c r="H968" s="661" t="s">
        <v>654</v>
      </c>
      <c r="I968" s="661"/>
      <c r="J968" s="660">
        <v>1</v>
      </c>
      <c r="K968" s="190" t="s">
        <v>149</v>
      </c>
      <c r="L968" s="1089" t="s">
        <v>918</v>
      </c>
      <c r="M968" s="547" t="s">
        <v>922</v>
      </c>
    </row>
    <row r="969" spans="1:13">
      <c r="A969" s="60"/>
      <c r="B969" s="13"/>
      <c r="C969" s="13"/>
      <c r="D969" s="13"/>
      <c r="E969" s="29"/>
      <c r="F969" s="47"/>
      <c r="G969" s="607"/>
      <c r="H969" s="38"/>
      <c r="I969" s="257"/>
      <c r="J969" s="20"/>
      <c r="K969" s="117"/>
      <c r="L969" s="1091"/>
    </row>
    <row r="970" spans="1:13">
      <c r="A970" s="21" t="s">
        <v>538</v>
      </c>
      <c r="B970" s="13"/>
      <c r="C970" s="13"/>
      <c r="D970" s="13"/>
      <c r="E970" s="29"/>
      <c r="F970" s="47"/>
      <c r="G970" s="607"/>
      <c r="H970" s="38"/>
      <c r="I970" s="257"/>
      <c r="J970" s="20"/>
      <c r="K970" s="117"/>
      <c r="L970" s="1091"/>
    </row>
    <row r="971" spans="1:13">
      <c r="A971" s="60"/>
      <c r="B971" s="13"/>
      <c r="C971" s="13"/>
      <c r="D971" s="13"/>
      <c r="E971" s="29"/>
      <c r="F971" s="24"/>
      <c r="G971" s="662"/>
      <c r="H971" s="195"/>
      <c r="I971" s="570"/>
      <c r="J971" s="24"/>
      <c r="K971" s="708"/>
      <c r="L971" s="1091"/>
    </row>
    <row r="972" spans="1:13">
      <c r="A972" s="12" t="s">
        <v>723</v>
      </c>
      <c r="B972" s="13"/>
      <c r="C972" s="13"/>
      <c r="D972" s="13"/>
      <c r="E972" s="29"/>
      <c r="F972" s="47"/>
      <c r="G972" s="607"/>
      <c r="H972" s="38"/>
      <c r="I972" s="257"/>
      <c r="J972" s="20"/>
      <c r="K972" s="117"/>
      <c r="L972" s="1091"/>
    </row>
    <row r="973" spans="1:13">
      <c r="A973" s="12" t="s">
        <v>539</v>
      </c>
      <c r="B973" s="13"/>
      <c r="C973" s="13"/>
      <c r="D973" s="13"/>
      <c r="E973" s="206" t="s">
        <v>540</v>
      </c>
      <c r="F973" s="291" t="s">
        <v>888</v>
      </c>
      <c r="G973" s="210">
        <v>380</v>
      </c>
      <c r="H973" s="1105" t="s">
        <v>646</v>
      </c>
      <c r="I973" s="1106"/>
      <c r="J973" s="209" t="s">
        <v>524</v>
      </c>
      <c r="K973" s="190" t="s">
        <v>149</v>
      </c>
      <c r="L973" s="1089" t="s">
        <v>918</v>
      </c>
      <c r="M973" s="547" t="s">
        <v>922</v>
      </c>
    </row>
    <row r="974" spans="1:13">
      <c r="A974" s="12" t="s">
        <v>724</v>
      </c>
      <c r="B974" s="13"/>
      <c r="C974" s="13"/>
      <c r="D974" s="13"/>
      <c r="E974" s="206" t="s">
        <v>541</v>
      </c>
      <c r="F974" s="291" t="s">
        <v>888</v>
      </c>
      <c r="G974" s="210">
        <v>380</v>
      </c>
      <c r="H974" s="1105" t="s">
        <v>646</v>
      </c>
      <c r="I974" s="1106"/>
      <c r="J974" s="209" t="s">
        <v>524</v>
      </c>
      <c r="K974" s="190" t="s">
        <v>149</v>
      </c>
      <c r="L974" s="1089" t="s">
        <v>918</v>
      </c>
      <c r="M974" s="547" t="s">
        <v>922</v>
      </c>
    </row>
    <row r="975" spans="1:13">
      <c r="A975" s="12" t="s">
        <v>725</v>
      </c>
      <c r="B975" s="13"/>
      <c r="C975" s="13"/>
      <c r="D975" s="13"/>
      <c r="E975" s="206" t="s">
        <v>542</v>
      </c>
      <c r="F975" s="291" t="s">
        <v>888</v>
      </c>
      <c r="G975" s="210">
        <v>380</v>
      </c>
      <c r="H975" s="1105" t="s">
        <v>646</v>
      </c>
      <c r="I975" s="1106"/>
      <c r="J975" s="209" t="s">
        <v>524</v>
      </c>
      <c r="K975" s="190" t="s">
        <v>149</v>
      </c>
      <c r="L975" s="1089" t="s">
        <v>918</v>
      </c>
      <c r="M975" s="547" t="s">
        <v>922</v>
      </c>
    </row>
    <row r="976" spans="1:13">
      <c r="A976" s="12" t="s">
        <v>726</v>
      </c>
      <c r="B976" s="13"/>
      <c r="C976" s="13"/>
      <c r="D976" s="13"/>
      <c r="E976" s="206" t="s">
        <v>543</v>
      </c>
      <c r="F976" s="291" t="s">
        <v>888</v>
      </c>
      <c r="G976" s="210">
        <v>380</v>
      </c>
      <c r="H976" s="1105" t="s">
        <v>646</v>
      </c>
      <c r="I976" s="1106"/>
      <c r="J976" s="209" t="s">
        <v>524</v>
      </c>
      <c r="K976" s="190" t="s">
        <v>149</v>
      </c>
      <c r="L976" s="1089" t="s">
        <v>918</v>
      </c>
      <c r="M976" s="547" t="s">
        <v>922</v>
      </c>
    </row>
    <row r="977" spans="1:13">
      <c r="A977" s="12" t="s">
        <v>727</v>
      </c>
      <c r="B977" s="13"/>
      <c r="C977" s="13"/>
      <c r="D977" s="13"/>
      <c r="E977" s="206" t="s">
        <v>544</v>
      </c>
      <c r="F977" s="291" t="s">
        <v>888</v>
      </c>
      <c r="G977" s="210">
        <v>380</v>
      </c>
      <c r="H977" s="1105" t="s">
        <v>646</v>
      </c>
      <c r="I977" s="1106"/>
      <c r="J977" s="209" t="s">
        <v>524</v>
      </c>
      <c r="K977" s="190" t="s">
        <v>149</v>
      </c>
      <c r="L977" s="1089" t="s">
        <v>918</v>
      </c>
      <c r="M977" s="547" t="s">
        <v>922</v>
      </c>
    </row>
    <row r="978" spans="1:13">
      <c r="A978" s="12" t="s">
        <v>728</v>
      </c>
      <c r="B978" s="13"/>
      <c r="C978" s="13"/>
      <c r="D978" s="13"/>
      <c r="E978" s="206" t="s">
        <v>529</v>
      </c>
      <c r="F978" s="291" t="s">
        <v>888</v>
      </c>
      <c r="G978" s="210">
        <v>380</v>
      </c>
      <c r="H978" s="1105" t="s">
        <v>646</v>
      </c>
      <c r="I978" s="1106"/>
      <c r="J978" s="209" t="s">
        <v>524</v>
      </c>
      <c r="K978" s="190" t="s">
        <v>149</v>
      </c>
      <c r="L978" s="1089" t="s">
        <v>918</v>
      </c>
      <c r="M978" s="547" t="s">
        <v>922</v>
      </c>
    </row>
    <row r="979" spans="1:13">
      <c r="A979" s="12" t="s">
        <v>729</v>
      </c>
      <c r="B979" s="13"/>
      <c r="C979" s="13"/>
      <c r="D979" s="13"/>
      <c r="E979" s="210" t="s">
        <v>654</v>
      </c>
      <c r="F979" s="291" t="s">
        <v>888</v>
      </c>
      <c r="G979" s="210">
        <v>380</v>
      </c>
      <c r="H979" s="1105" t="s">
        <v>646</v>
      </c>
      <c r="I979" s="1106"/>
      <c r="J979" s="209" t="s">
        <v>524</v>
      </c>
      <c r="K979" s="190">
        <v>2</v>
      </c>
      <c r="L979" s="1005"/>
      <c r="M979" s="547">
        <f>K979*L979</f>
        <v>0</v>
      </c>
    </row>
    <row r="980" spans="1:13">
      <c r="A980" s="12"/>
      <c r="B980" s="13"/>
      <c r="C980" s="13"/>
      <c r="D980" s="13"/>
      <c r="E980" s="29"/>
      <c r="F980" s="47"/>
      <c r="G980" s="607"/>
      <c r="H980" s="38"/>
      <c r="I980" s="257"/>
      <c r="J980" s="20"/>
      <c r="K980" s="117"/>
      <c r="L980" s="1091"/>
    </row>
    <row r="981" spans="1:13">
      <c r="A981" s="21" t="s">
        <v>1230</v>
      </c>
      <c r="B981" s="13"/>
      <c r="C981" s="13"/>
      <c r="D981" s="13"/>
      <c r="E981" s="29"/>
      <c r="F981" s="47"/>
      <c r="G981" s="607"/>
      <c r="H981" s="38"/>
      <c r="I981" s="257"/>
      <c r="J981" s="20"/>
      <c r="K981" s="117"/>
      <c r="L981" s="1091"/>
    </row>
    <row r="982" spans="1:13">
      <c r="A982" s="36" t="s">
        <v>1231</v>
      </c>
      <c r="B982" s="13"/>
      <c r="C982" s="13"/>
      <c r="D982" s="13"/>
      <c r="E982" s="29"/>
      <c r="F982" s="256"/>
      <c r="G982" s="257"/>
      <c r="H982" s="249"/>
      <c r="I982" s="257"/>
      <c r="J982" s="249"/>
      <c r="K982" s="695"/>
      <c r="L982" s="1091"/>
    </row>
    <row r="983" spans="1:13" ht="27" customHeight="1">
      <c r="A983" s="1113" t="s">
        <v>1232</v>
      </c>
      <c r="B983" s="1113"/>
      <c r="C983" s="1113"/>
      <c r="D983" s="1114"/>
      <c r="E983" s="267" t="s">
        <v>654</v>
      </c>
      <c r="F983" s="207" t="s">
        <v>271</v>
      </c>
      <c r="G983" s="267"/>
      <c r="H983" s="267" t="s">
        <v>654</v>
      </c>
      <c r="I983" s="267"/>
      <c r="J983" s="282">
        <v>1</v>
      </c>
      <c r="K983" s="190" t="s">
        <v>149</v>
      </c>
      <c r="L983" s="1089" t="s">
        <v>918</v>
      </c>
      <c r="M983" s="547" t="s">
        <v>922</v>
      </c>
    </row>
    <row r="984" spans="1:13">
      <c r="A984" s="12" t="s">
        <v>1233</v>
      </c>
      <c r="B984" s="13"/>
      <c r="C984" s="13"/>
      <c r="D984" s="13"/>
      <c r="E984" s="210" t="s">
        <v>654</v>
      </c>
      <c r="F984" s="207"/>
      <c r="G984" s="586"/>
      <c r="H984" s="209" t="s">
        <v>830</v>
      </c>
      <c r="I984" s="210"/>
      <c r="J984" s="265" t="s">
        <v>867</v>
      </c>
      <c r="K984" s="190" t="s">
        <v>149</v>
      </c>
      <c r="L984" s="1089" t="s">
        <v>918</v>
      </c>
      <c r="M984" s="547" t="s">
        <v>922</v>
      </c>
    </row>
    <row r="985" spans="1:13">
      <c r="A985" s="12"/>
      <c r="B985" s="13"/>
      <c r="C985" s="13"/>
      <c r="D985" s="13"/>
      <c r="E985" s="202" t="s">
        <v>1138</v>
      </c>
      <c r="F985" s="256"/>
      <c r="G985" s="567"/>
      <c r="H985" s="249"/>
      <c r="I985" s="257"/>
      <c r="J985" s="250"/>
      <c r="K985" s="247"/>
      <c r="L985" s="1091"/>
    </row>
    <row r="986" spans="1:13">
      <c r="A986" s="21" t="s">
        <v>545</v>
      </c>
      <c r="B986" s="13"/>
      <c r="C986" s="13"/>
      <c r="D986" s="13"/>
      <c r="E986" s="29"/>
      <c r="F986" s="38"/>
      <c r="G986" s="257"/>
      <c r="H986" s="38"/>
      <c r="I986" s="257"/>
      <c r="J986" s="250"/>
      <c r="K986" s="695"/>
      <c r="L986" s="1091"/>
    </row>
    <row r="987" spans="1:13">
      <c r="A987" s="21" t="s">
        <v>1234</v>
      </c>
      <c r="B987" s="13"/>
      <c r="C987" s="13"/>
      <c r="D987" s="13"/>
      <c r="E987" s="29"/>
      <c r="F987" s="38"/>
      <c r="G987" s="257"/>
      <c r="H987" s="38"/>
      <c r="I987" s="257"/>
      <c r="J987" s="38"/>
      <c r="K987" s="247"/>
      <c r="L987" s="1091"/>
    </row>
    <row r="988" spans="1:13">
      <c r="A988" s="12" t="s">
        <v>547</v>
      </c>
      <c r="B988" s="13"/>
      <c r="C988" s="13"/>
      <c r="D988" s="13"/>
      <c r="E988" s="29"/>
      <c r="F988" s="38"/>
      <c r="G988" s="257"/>
      <c r="H988" s="38"/>
      <c r="I988" s="257"/>
      <c r="J988" s="38"/>
      <c r="K988" s="247"/>
      <c r="L988" s="1091"/>
    </row>
    <row r="989" spans="1:13" ht="26.25" customHeight="1">
      <c r="A989" s="1147" t="s">
        <v>842</v>
      </c>
      <c r="B989" s="1148"/>
      <c r="C989" s="1148"/>
      <c r="D989" s="1149"/>
      <c r="E989" s="286" t="s">
        <v>548</v>
      </c>
      <c r="F989" s="286" t="s">
        <v>424</v>
      </c>
      <c r="G989" s="267">
        <v>4</v>
      </c>
      <c r="H989" s="1105" t="s">
        <v>646</v>
      </c>
      <c r="I989" s="1106"/>
      <c r="J989" s="282" t="s">
        <v>397</v>
      </c>
      <c r="K989" s="190">
        <v>1</v>
      </c>
      <c r="L989" s="1005"/>
      <c r="M989" s="547">
        <f>K989*L989</f>
        <v>0</v>
      </c>
    </row>
    <row r="990" spans="1:13">
      <c r="A990" s="12" t="s">
        <v>730</v>
      </c>
      <c r="B990" s="13"/>
      <c r="C990" s="13"/>
      <c r="D990" s="13"/>
      <c r="E990" s="206" t="s">
        <v>548</v>
      </c>
      <c r="F990" s="291" t="s">
        <v>424</v>
      </c>
      <c r="G990" s="210">
        <v>10</v>
      </c>
      <c r="H990" s="1105" t="s">
        <v>646</v>
      </c>
      <c r="I990" s="1106"/>
      <c r="J990" s="209" t="s">
        <v>397</v>
      </c>
      <c r="K990" s="190">
        <v>1</v>
      </c>
      <c r="L990" s="1005"/>
      <c r="M990" s="547">
        <f>K990*L990</f>
        <v>0</v>
      </c>
    </row>
    <row r="991" spans="1:13">
      <c r="A991" s="60"/>
      <c r="B991" s="13"/>
      <c r="C991" s="13"/>
      <c r="D991" s="13"/>
      <c r="E991" s="663" t="s">
        <v>549</v>
      </c>
      <c r="G991" s="567"/>
      <c r="H991" s="663"/>
      <c r="I991" s="567"/>
      <c r="J991" s="249"/>
      <c r="K991" s="247"/>
      <c r="L991" s="1091"/>
    </row>
    <row r="992" spans="1:13">
      <c r="A992" s="60"/>
      <c r="B992" s="13"/>
      <c r="C992" s="13"/>
      <c r="D992" s="13"/>
      <c r="E992" s="29"/>
      <c r="F992" s="38"/>
      <c r="G992" s="257"/>
      <c r="H992" s="38"/>
      <c r="I992" s="257"/>
      <c r="J992" s="250"/>
      <c r="K992" s="695"/>
      <c r="L992" s="1091"/>
    </row>
    <row r="993" spans="1:13">
      <c r="A993" s="21" t="s">
        <v>550</v>
      </c>
      <c r="B993" s="13"/>
      <c r="C993" s="13"/>
      <c r="D993" s="13"/>
      <c r="E993" s="29"/>
      <c r="F993" s="38"/>
      <c r="G993" s="257"/>
      <c r="H993" s="38"/>
      <c r="I993" s="257"/>
      <c r="J993" s="250"/>
      <c r="K993" s="695"/>
      <c r="L993" s="1091"/>
    </row>
    <row r="994" spans="1:13">
      <c r="A994" s="21" t="s">
        <v>1235</v>
      </c>
      <c r="B994" s="13"/>
      <c r="C994" s="13"/>
      <c r="D994" s="13"/>
      <c r="E994" s="29"/>
      <c r="F994" s="38"/>
      <c r="G994" s="257"/>
      <c r="H994" s="256"/>
      <c r="I994" s="261"/>
      <c r="J994" s="250"/>
      <c r="K994" s="695"/>
      <c r="L994" s="1091"/>
    </row>
    <row r="995" spans="1:13">
      <c r="A995" s="12" t="s">
        <v>1139</v>
      </c>
      <c r="B995" s="13"/>
      <c r="C995" s="13"/>
      <c r="D995" s="13"/>
      <c r="E995" s="29"/>
      <c r="F995" s="38"/>
      <c r="G995" s="257"/>
      <c r="H995" s="256"/>
      <c r="I995" s="261"/>
      <c r="J995" s="250"/>
      <c r="K995" s="695"/>
      <c r="L995" s="1091"/>
    </row>
    <row r="996" spans="1:13">
      <c r="A996" s="12" t="s">
        <v>1140</v>
      </c>
      <c r="B996" s="13"/>
      <c r="C996" s="13"/>
      <c r="D996" s="13"/>
      <c r="E996" s="206" t="s">
        <v>1141</v>
      </c>
      <c r="F996" s="291" t="s">
        <v>424</v>
      </c>
      <c r="G996" s="210">
        <v>4</v>
      </c>
      <c r="H996" s="1105" t="s">
        <v>646</v>
      </c>
      <c r="I996" s="1106"/>
      <c r="J996" s="209" t="s">
        <v>397</v>
      </c>
      <c r="K996" s="190">
        <v>2</v>
      </c>
      <c r="L996" s="1005"/>
      <c r="M996" s="547">
        <f>K996*L996</f>
        <v>0</v>
      </c>
    </row>
    <row r="997" spans="1:13">
      <c r="A997" s="12" t="s">
        <v>1142</v>
      </c>
      <c r="B997" s="13"/>
      <c r="C997" s="13"/>
      <c r="D997" s="13"/>
      <c r="E997" s="206" t="s">
        <v>1141</v>
      </c>
      <c r="F997" s="291" t="s">
        <v>424</v>
      </c>
      <c r="G997" s="210"/>
      <c r="H997" s="1105" t="s">
        <v>646</v>
      </c>
      <c r="I997" s="1106"/>
      <c r="J997" s="209" t="s">
        <v>397</v>
      </c>
      <c r="K997" s="190" t="s">
        <v>149</v>
      </c>
      <c r="L997" s="1089" t="s">
        <v>918</v>
      </c>
      <c r="M997" s="547" t="s">
        <v>922</v>
      </c>
    </row>
    <row r="998" spans="1:13">
      <c r="A998" s="12"/>
      <c r="B998" s="13"/>
      <c r="C998" s="13"/>
      <c r="D998" s="13"/>
      <c r="E998" s="663" t="s">
        <v>549</v>
      </c>
      <c r="F998" s="426"/>
      <c r="G998" s="567"/>
      <c r="H998" s="663"/>
      <c r="I998" s="567"/>
      <c r="J998" s="249"/>
      <c r="K998" s="247"/>
      <c r="L998" s="1091"/>
    </row>
    <row r="999" spans="1:13">
      <c r="A999" s="12" t="s">
        <v>1143</v>
      </c>
      <c r="B999" s="13"/>
      <c r="C999" s="13"/>
      <c r="D999" s="13"/>
      <c r="E999" s="29"/>
      <c r="F999" s="38"/>
      <c r="G999" s="257"/>
      <c r="H999" s="256"/>
      <c r="I999" s="261"/>
      <c r="J999" s="250"/>
      <c r="K999" s="695"/>
      <c r="L999" s="1091"/>
    </row>
    <row r="1000" spans="1:13">
      <c r="A1000" s="12" t="s">
        <v>1144</v>
      </c>
      <c r="B1000" s="13"/>
      <c r="C1000" s="13"/>
      <c r="D1000" s="13"/>
      <c r="E1000" s="210" t="s">
        <v>654</v>
      </c>
      <c r="F1000" s="291" t="s">
        <v>404</v>
      </c>
      <c r="G1000" s="210"/>
      <c r="H1000" s="1105" t="s">
        <v>646</v>
      </c>
      <c r="I1000" s="1106"/>
      <c r="J1000" s="209" t="s">
        <v>397</v>
      </c>
      <c r="K1000" s="190" t="s">
        <v>149</v>
      </c>
      <c r="L1000" s="1089" t="s">
        <v>918</v>
      </c>
      <c r="M1000" s="547" t="s">
        <v>922</v>
      </c>
    </row>
    <row r="1001" spans="1:13">
      <c r="A1001" s="60"/>
      <c r="B1001" s="13"/>
      <c r="C1001" s="13"/>
      <c r="D1001" s="13"/>
      <c r="E1001" s="663" t="s">
        <v>549</v>
      </c>
      <c r="F1001" s="42"/>
      <c r="G1001" s="567"/>
      <c r="H1001" s="663"/>
      <c r="I1001" s="567"/>
      <c r="J1001" s="663"/>
      <c r="K1001" s="117"/>
      <c r="L1001" s="1091"/>
    </row>
    <row r="1002" spans="1:13">
      <c r="A1002" s="60"/>
      <c r="B1002" s="13"/>
      <c r="C1002" s="13"/>
      <c r="D1002" s="13"/>
      <c r="E1002" s="29"/>
      <c r="F1002" s="256"/>
      <c r="G1002" s="257"/>
      <c r="H1002" s="249"/>
      <c r="I1002" s="257"/>
      <c r="J1002" s="249"/>
      <c r="K1002" s="247"/>
      <c r="L1002" s="1091"/>
    </row>
    <row r="1003" spans="1:13">
      <c r="A1003" s="21" t="s">
        <v>1145</v>
      </c>
      <c r="B1003" s="13"/>
      <c r="C1003" s="13"/>
      <c r="D1003" s="13"/>
      <c r="E1003" s="29"/>
      <c r="F1003" s="256"/>
      <c r="G1003" s="257"/>
      <c r="H1003" s="249"/>
      <c r="I1003" s="257"/>
      <c r="J1003" s="249"/>
      <c r="K1003" s="247"/>
      <c r="L1003" s="1091"/>
    </row>
    <row r="1004" spans="1:13">
      <c r="A1004" s="60"/>
      <c r="B1004" s="13"/>
      <c r="C1004" s="13"/>
      <c r="D1004" s="13"/>
      <c r="E1004" s="29"/>
      <c r="F1004" s="256"/>
      <c r="G1004" s="257"/>
      <c r="H1004" s="249"/>
      <c r="I1004" s="257"/>
      <c r="J1004" s="249"/>
      <c r="K1004" s="247"/>
      <c r="L1004" s="1091"/>
    </row>
    <row r="1005" spans="1:13">
      <c r="A1005" s="21" t="s">
        <v>552</v>
      </c>
      <c r="B1005" s="13"/>
      <c r="C1005" s="13"/>
      <c r="D1005" s="13"/>
      <c r="E1005" s="29"/>
      <c r="F1005" s="256"/>
      <c r="G1005" s="257"/>
      <c r="H1005" s="249"/>
      <c r="I1005" s="257"/>
      <c r="J1005" s="249"/>
      <c r="K1005" s="247"/>
      <c r="L1005" s="1091"/>
    </row>
    <row r="1006" spans="1:13" ht="28.5" customHeight="1">
      <c r="A1006" s="1187" t="s">
        <v>799</v>
      </c>
      <c r="B1006" s="1187"/>
      <c r="C1006" s="1187"/>
      <c r="D1006" s="1187"/>
      <c r="E1006" s="1187"/>
      <c r="F1006" s="1187"/>
      <c r="G1006" s="1187"/>
      <c r="H1006" s="1187"/>
      <c r="I1006" s="1187"/>
      <c r="J1006" s="1187"/>
      <c r="K1006" s="1187"/>
      <c r="L1006" s="1091"/>
    </row>
    <row r="1007" spans="1:13" ht="15" thickBot="1">
      <c r="A1007" s="60"/>
      <c r="B1007" s="13"/>
      <c r="C1007" s="13"/>
      <c r="D1007" s="13"/>
      <c r="E1007" s="29"/>
      <c r="F1007" s="256"/>
      <c r="G1007" s="257"/>
      <c r="H1007" s="249"/>
      <c r="I1007" s="1103" t="s">
        <v>515</v>
      </c>
      <c r="J1007" s="1103"/>
      <c r="K1007" s="1103"/>
      <c r="L1007" s="1281">
        <f>SUM(M930:M1000)</f>
        <v>0</v>
      </c>
      <c r="M1007" s="1281"/>
    </row>
    <row r="1008" spans="1:13">
      <c r="A1008" s="60"/>
      <c r="B1008" s="13"/>
      <c r="C1008" s="13"/>
      <c r="D1008" s="13"/>
      <c r="E1008" s="29"/>
      <c r="F1008" s="256"/>
      <c r="G1008" s="682"/>
      <c r="H1008" s="249"/>
      <c r="I1008" s="1013"/>
      <c r="J1008" s="1013"/>
      <c r="K1008" s="1013"/>
      <c r="L1008" s="1092"/>
      <c r="M1008" s="1038"/>
    </row>
    <row r="1009" spans="1:13">
      <c r="A1009" s="21" t="s">
        <v>553</v>
      </c>
      <c r="B1009" s="13"/>
      <c r="C1009" s="13"/>
      <c r="D1009" s="13"/>
      <c r="E1009" s="29"/>
      <c r="F1009" s="256"/>
      <c r="G1009" s="257"/>
      <c r="H1009" s="249"/>
      <c r="I1009" s="257"/>
      <c r="J1009" s="249"/>
      <c r="K1009" s="247"/>
      <c r="L1009" s="1091"/>
    </row>
    <row r="1010" spans="1:13">
      <c r="A1010" s="21" t="s">
        <v>554</v>
      </c>
      <c r="B1010" s="13"/>
      <c r="C1010" s="13"/>
      <c r="D1010" s="13"/>
      <c r="E1010" s="29"/>
      <c r="F1010" s="35"/>
      <c r="G1010" s="544"/>
      <c r="H1010" s="39"/>
      <c r="I1010" s="544"/>
      <c r="J1010" s="39"/>
      <c r="K1010" s="689"/>
      <c r="L1010" s="1091"/>
    </row>
    <row r="1011" spans="1:13">
      <c r="A1011" s="79" t="s">
        <v>555</v>
      </c>
      <c r="B1011" s="50"/>
      <c r="C1011" s="50"/>
      <c r="D1011" s="80"/>
      <c r="E1011" s="29"/>
      <c r="F1011" s="256"/>
      <c r="G1011" s="567"/>
      <c r="H1011" s="1146"/>
      <c r="I1011" s="1146"/>
      <c r="J1011" s="492"/>
      <c r="K1011" s="247"/>
      <c r="L1011" s="1091"/>
    </row>
    <row r="1012" spans="1:13">
      <c r="A1012" s="51" t="s">
        <v>556</v>
      </c>
      <c r="B1012" s="80"/>
      <c r="C1012" s="80"/>
      <c r="D1012" s="80"/>
      <c r="E1012" s="309" t="s">
        <v>557</v>
      </c>
      <c r="F1012" s="207" t="s">
        <v>1074</v>
      </c>
      <c r="G1012" s="586">
        <v>5695</v>
      </c>
      <c r="H1012" s="1105" t="s">
        <v>646</v>
      </c>
      <c r="I1012" s="1106"/>
      <c r="J1012" s="493" t="s">
        <v>564</v>
      </c>
      <c r="K1012" s="190">
        <v>2</v>
      </c>
      <c r="L1012" s="1005"/>
      <c r="M1012" s="547">
        <f>K1012*L1012</f>
        <v>0</v>
      </c>
    </row>
    <row r="1013" spans="1:13">
      <c r="A1013" s="51" t="s">
        <v>558</v>
      </c>
      <c r="B1013" s="80"/>
      <c r="C1013" s="80"/>
      <c r="D1013" s="80"/>
      <c r="E1013" s="309" t="s">
        <v>559</v>
      </c>
      <c r="F1013" s="207" t="s">
        <v>1074</v>
      </c>
      <c r="G1013" s="586">
        <v>5695</v>
      </c>
      <c r="H1013" s="1105" t="s">
        <v>646</v>
      </c>
      <c r="I1013" s="1106"/>
      <c r="J1013" s="493" t="s">
        <v>564</v>
      </c>
      <c r="K1013" s="190">
        <v>2</v>
      </c>
      <c r="L1013" s="1005"/>
      <c r="M1013" s="547">
        <f>K1013*L1013</f>
        <v>0</v>
      </c>
    </row>
    <row r="1014" spans="1:13">
      <c r="A1014" s="51" t="s">
        <v>560</v>
      </c>
      <c r="B1014" s="80"/>
      <c r="C1014" s="80"/>
      <c r="D1014" s="80"/>
      <c r="E1014" s="309" t="s">
        <v>561</v>
      </c>
      <c r="F1014" s="207" t="s">
        <v>1074</v>
      </c>
      <c r="G1014" s="586">
        <v>5695</v>
      </c>
      <c r="H1014" s="1105" t="s">
        <v>646</v>
      </c>
      <c r="I1014" s="1106"/>
      <c r="J1014" s="493" t="s">
        <v>564</v>
      </c>
      <c r="K1014" s="190">
        <v>2</v>
      </c>
      <c r="L1014" s="1005"/>
      <c r="M1014" s="547">
        <f>K1014*L1014</f>
        <v>0</v>
      </c>
    </row>
    <row r="1015" spans="1:13">
      <c r="A1015" s="51" t="s">
        <v>562</v>
      </c>
      <c r="B1015" s="80"/>
      <c r="C1015" s="80"/>
      <c r="D1015" s="80"/>
      <c r="E1015" s="309" t="s">
        <v>563</v>
      </c>
      <c r="F1015" s="207" t="s">
        <v>1074</v>
      </c>
      <c r="G1015" s="586">
        <v>5695</v>
      </c>
      <c r="H1015" s="1105" t="s">
        <v>646</v>
      </c>
      <c r="I1015" s="1106"/>
      <c r="J1015" s="493" t="s">
        <v>564</v>
      </c>
      <c r="K1015" s="190">
        <v>2</v>
      </c>
      <c r="L1015" s="1005"/>
      <c r="M1015" s="547">
        <f>K1015*L1015</f>
        <v>0</v>
      </c>
    </row>
    <row r="1016" spans="1:13">
      <c r="A1016" s="79" t="s">
        <v>565</v>
      </c>
      <c r="B1016" s="80"/>
      <c r="C1016" s="80"/>
      <c r="D1016" s="80"/>
      <c r="E1016" s="29"/>
      <c r="F1016" s="256"/>
      <c r="G1016" s="567"/>
      <c r="H1016" s="1146"/>
      <c r="I1016" s="1146"/>
      <c r="J1016" s="492"/>
      <c r="K1016" s="247"/>
      <c r="L1016" s="1091"/>
    </row>
    <row r="1017" spans="1:13">
      <c r="A1017" s="51" t="s">
        <v>556</v>
      </c>
      <c r="B1017" s="80"/>
      <c r="C1017" s="80"/>
      <c r="D1017" s="80"/>
      <c r="E1017" s="309" t="s">
        <v>557</v>
      </c>
      <c r="F1017" s="207" t="s">
        <v>1074</v>
      </c>
      <c r="G1017" s="586">
        <v>1939</v>
      </c>
      <c r="H1017" s="1105" t="s">
        <v>646</v>
      </c>
      <c r="I1017" s="1106"/>
      <c r="J1017" s="493" t="s">
        <v>564</v>
      </c>
      <c r="K1017" s="190">
        <v>2</v>
      </c>
      <c r="L1017" s="1005"/>
      <c r="M1017" s="547">
        <f>K1017*L1017</f>
        <v>0</v>
      </c>
    </row>
    <row r="1018" spans="1:13">
      <c r="A1018" s="51" t="s">
        <v>560</v>
      </c>
      <c r="B1018" s="80"/>
      <c r="C1018" s="80"/>
      <c r="D1018" s="80"/>
      <c r="E1018" s="309" t="s">
        <v>561</v>
      </c>
      <c r="F1018" s="207" t="s">
        <v>1074</v>
      </c>
      <c r="G1018" s="586">
        <v>1939</v>
      </c>
      <c r="H1018" s="1105" t="s">
        <v>646</v>
      </c>
      <c r="I1018" s="1106"/>
      <c r="J1018" s="493" t="s">
        <v>564</v>
      </c>
      <c r="K1018" s="190">
        <v>2</v>
      </c>
      <c r="L1018" s="1005"/>
      <c r="M1018" s="547">
        <f>K1018*L1018</f>
        <v>0</v>
      </c>
    </row>
    <row r="1019" spans="1:13">
      <c r="A1019" s="51" t="s">
        <v>566</v>
      </c>
      <c r="B1019" s="80"/>
      <c r="C1019" s="80"/>
      <c r="D1019" s="80"/>
      <c r="E1019" s="309" t="s">
        <v>567</v>
      </c>
      <c r="F1019" s="207" t="s">
        <v>1074</v>
      </c>
      <c r="G1019" s="586">
        <v>1939</v>
      </c>
      <c r="H1019" s="1105" t="s">
        <v>646</v>
      </c>
      <c r="I1019" s="1106"/>
      <c r="J1019" s="493" t="s">
        <v>564</v>
      </c>
      <c r="K1019" s="190">
        <v>2</v>
      </c>
      <c r="L1019" s="1005"/>
      <c r="M1019" s="547">
        <f>K1019*L1019</f>
        <v>0</v>
      </c>
    </row>
    <row r="1020" spans="1:13">
      <c r="A1020" s="51" t="s">
        <v>562</v>
      </c>
      <c r="B1020" s="80"/>
      <c r="C1020" s="80"/>
      <c r="D1020" s="80"/>
      <c r="E1020" s="309" t="s">
        <v>568</v>
      </c>
      <c r="F1020" s="207" t="s">
        <v>1074</v>
      </c>
      <c r="G1020" s="586">
        <v>1939</v>
      </c>
      <c r="H1020" s="1105" t="s">
        <v>646</v>
      </c>
      <c r="I1020" s="1106"/>
      <c r="J1020" s="493" t="s">
        <v>564</v>
      </c>
      <c r="K1020" s="190">
        <v>2</v>
      </c>
      <c r="L1020" s="1005"/>
      <c r="M1020" s="547">
        <f>K1020*L1020</f>
        <v>0</v>
      </c>
    </row>
    <row r="1021" spans="1:13">
      <c r="A1021" s="12" t="s">
        <v>569</v>
      </c>
      <c r="B1021" s="13"/>
      <c r="C1021" s="13"/>
      <c r="D1021" s="13"/>
      <c r="E1021" s="210" t="s">
        <v>654</v>
      </c>
      <c r="F1021" s="207" t="s">
        <v>404</v>
      </c>
      <c r="G1021" s="586"/>
      <c r="H1021" s="1105" t="s">
        <v>646</v>
      </c>
      <c r="I1021" s="1106"/>
      <c r="J1021" s="209" t="s">
        <v>221</v>
      </c>
      <c r="K1021" s="190" t="s">
        <v>149</v>
      </c>
      <c r="L1021" s="1089" t="s">
        <v>918</v>
      </c>
      <c r="M1021" s="547" t="s">
        <v>922</v>
      </c>
    </row>
    <row r="1022" spans="1:13">
      <c r="A1022" s="12" t="s">
        <v>570</v>
      </c>
      <c r="B1022" s="13"/>
      <c r="C1022" s="13"/>
      <c r="D1022" s="13"/>
      <c r="E1022" s="206" t="s">
        <v>571</v>
      </c>
      <c r="F1022" s="207" t="s">
        <v>404</v>
      </c>
      <c r="G1022" s="586"/>
      <c r="H1022" s="1105" t="s">
        <v>646</v>
      </c>
      <c r="I1022" s="1106"/>
      <c r="J1022" s="209" t="s">
        <v>221</v>
      </c>
      <c r="K1022" s="190" t="s">
        <v>149</v>
      </c>
      <c r="L1022" s="1089" t="s">
        <v>918</v>
      </c>
      <c r="M1022" s="547" t="s">
        <v>922</v>
      </c>
    </row>
    <row r="1023" spans="1:13">
      <c r="A1023" s="12" t="s">
        <v>572</v>
      </c>
      <c r="B1023" s="13"/>
      <c r="C1023" s="13"/>
      <c r="D1023" s="13"/>
      <c r="E1023" s="206" t="s">
        <v>573</v>
      </c>
      <c r="F1023" s="207" t="s">
        <v>1074</v>
      </c>
      <c r="G1023" s="586">
        <v>2720</v>
      </c>
      <c r="H1023" s="1105" t="s">
        <v>646</v>
      </c>
      <c r="I1023" s="1106"/>
      <c r="J1023" s="493" t="s">
        <v>564</v>
      </c>
      <c r="K1023" s="190">
        <v>2</v>
      </c>
      <c r="L1023" s="1005"/>
      <c r="M1023" s="547">
        <f>K1023*L1023</f>
        <v>0</v>
      </c>
    </row>
    <row r="1024" spans="1:13">
      <c r="A1024" s="12" t="s">
        <v>574</v>
      </c>
      <c r="B1024" s="13"/>
      <c r="C1024" s="13"/>
      <c r="D1024" s="13"/>
      <c r="E1024" s="206" t="s">
        <v>575</v>
      </c>
      <c r="F1024" s="207" t="s">
        <v>1074</v>
      </c>
      <c r="G1024" s="586">
        <v>80</v>
      </c>
      <c r="H1024" s="1105" t="s">
        <v>646</v>
      </c>
      <c r="I1024" s="1106"/>
      <c r="J1024" s="493" t="s">
        <v>564</v>
      </c>
      <c r="K1024" s="190" t="s">
        <v>149</v>
      </c>
      <c r="L1024" s="1089" t="s">
        <v>918</v>
      </c>
      <c r="M1024" s="547" t="s">
        <v>922</v>
      </c>
    </row>
    <row r="1025" spans="1:13">
      <c r="A1025" s="12" t="s">
        <v>576</v>
      </c>
      <c r="B1025" s="13"/>
      <c r="C1025" s="13"/>
      <c r="D1025" s="13"/>
      <c r="E1025" s="206" t="s">
        <v>577</v>
      </c>
      <c r="F1025" s="207" t="s">
        <v>1074</v>
      </c>
      <c r="G1025" s="586"/>
      <c r="H1025" s="1105" t="s">
        <v>646</v>
      </c>
      <c r="I1025" s="1106"/>
      <c r="J1025" s="493" t="s">
        <v>564</v>
      </c>
      <c r="K1025" s="190" t="s">
        <v>149</v>
      </c>
      <c r="L1025" s="1089" t="s">
        <v>918</v>
      </c>
      <c r="M1025" s="547" t="s">
        <v>922</v>
      </c>
    </row>
    <row r="1026" spans="1:13">
      <c r="A1026" s="12" t="s">
        <v>578</v>
      </c>
      <c r="B1026" s="13"/>
      <c r="C1026" s="13"/>
      <c r="D1026" s="13"/>
      <c r="E1026" s="206" t="s">
        <v>802</v>
      </c>
      <c r="F1026" s="207" t="s">
        <v>404</v>
      </c>
      <c r="G1026" s="586">
        <v>34</v>
      </c>
      <c r="H1026" s="1105" t="s">
        <v>646</v>
      </c>
      <c r="I1026" s="1106"/>
      <c r="J1026" s="209" t="s">
        <v>221</v>
      </c>
      <c r="K1026" s="190" t="s">
        <v>149</v>
      </c>
      <c r="L1026" s="1089" t="s">
        <v>918</v>
      </c>
      <c r="M1026" s="547" t="s">
        <v>922</v>
      </c>
    </row>
    <row r="1027" spans="1:13">
      <c r="A1027" s="12" t="s">
        <v>793</v>
      </c>
      <c r="B1027" s="13"/>
      <c r="C1027" s="13"/>
      <c r="D1027" s="13"/>
      <c r="E1027" s="210" t="s">
        <v>654</v>
      </c>
      <c r="F1027" s="207" t="s">
        <v>404</v>
      </c>
      <c r="G1027" s="586">
        <v>7</v>
      </c>
      <c r="H1027" s="1105" t="s">
        <v>646</v>
      </c>
      <c r="I1027" s="1106"/>
      <c r="J1027" s="209" t="s">
        <v>221</v>
      </c>
      <c r="K1027" s="190" t="s">
        <v>149</v>
      </c>
      <c r="L1027" s="1089" t="s">
        <v>918</v>
      </c>
      <c r="M1027" s="547" t="s">
        <v>922</v>
      </c>
    </row>
    <row r="1028" spans="1:13">
      <c r="A1028" s="12" t="s">
        <v>579</v>
      </c>
      <c r="B1028" s="13"/>
      <c r="C1028" s="13"/>
      <c r="D1028" s="13"/>
      <c r="E1028" s="206" t="s">
        <v>580</v>
      </c>
      <c r="F1028" s="207" t="s">
        <v>404</v>
      </c>
      <c r="G1028" s="586">
        <v>104</v>
      </c>
      <c r="H1028" s="1105" t="s">
        <v>646</v>
      </c>
      <c r="I1028" s="1106"/>
      <c r="J1028" s="209" t="s">
        <v>221</v>
      </c>
      <c r="K1028" s="190" t="s">
        <v>149</v>
      </c>
      <c r="L1028" s="1089" t="s">
        <v>918</v>
      </c>
      <c r="M1028" s="547" t="s">
        <v>922</v>
      </c>
    </row>
    <row r="1029" spans="1:13">
      <c r="A1029" s="12" t="s">
        <v>581</v>
      </c>
      <c r="B1029" s="13"/>
      <c r="C1029" s="13"/>
      <c r="D1029" s="13"/>
      <c r="E1029" s="210" t="s">
        <v>654</v>
      </c>
      <c r="F1029" s="207" t="s">
        <v>404</v>
      </c>
      <c r="G1029" s="586">
        <v>15</v>
      </c>
      <c r="H1029" s="1105" t="s">
        <v>646</v>
      </c>
      <c r="I1029" s="1106"/>
      <c r="J1029" s="209" t="s">
        <v>221</v>
      </c>
      <c r="K1029" s="190" t="s">
        <v>149</v>
      </c>
      <c r="L1029" s="1089" t="s">
        <v>918</v>
      </c>
      <c r="M1029" s="547" t="s">
        <v>922</v>
      </c>
    </row>
    <row r="1030" spans="1:13">
      <c r="A1030" s="12" t="s">
        <v>582</v>
      </c>
      <c r="B1030" s="13"/>
      <c r="C1030" s="13"/>
      <c r="D1030" s="13"/>
      <c r="E1030" s="206" t="s">
        <v>583</v>
      </c>
      <c r="F1030" s="207" t="s">
        <v>404</v>
      </c>
      <c r="G1030" s="586">
        <v>101</v>
      </c>
      <c r="H1030" s="1105" t="s">
        <v>646</v>
      </c>
      <c r="I1030" s="1106"/>
      <c r="J1030" s="209" t="s">
        <v>221</v>
      </c>
      <c r="K1030" s="190" t="s">
        <v>149</v>
      </c>
      <c r="L1030" s="1089" t="s">
        <v>918</v>
      </c>
      <c r="M1030" s="547" t="s">
        <v>922</v>
      </c>
    </row>
    <row r="1031" spans="1:13">
      <c r="A1031" s="12" t="s">
        <v>584</v>
      </c>
      <c r="B1031" s="13"/>
      <c r="C1031" s="13"/>
      <c r="D1031" s="13"/>
      <c r="E1031" s="210" t="s">
        <v>654</v>
      </c>
      <c r="F1031" s="207" t="s">
        <v>404</v>
      </c>
      <c r="G1031" s="586"/>
      <c r="H1031" s="1105" t="s">
        <v>646</v>
      </c>
      <c r="I1031" s="1106"/>
      <c r="J1031" s="209" t="s">
        <v>221</v>
      </c>
      <c r="K1031" s="190" t="s">
        <v>149</v>
      </c>
      <c r="L1031" s="1089" t="s">
        <v>918</v>
      </c>
      <c r="M1031" s="547" t="s">
        <v>922</v>
      </c>
    </row>
    <row r="1032" spans="1:13">
      <c r="A1032" s="12" t="s">
        <v>585</v>
      </c>
      <c r="B1032" s="13"/>
      <c r="C1032" s="13"/>
      <c r="D1032" s="13"/>
      <c r="E1032" s="206" t="s">
        <v>586</v>
      </c>
      <c r="F1032" s="207" t="s">
        <v>888</v>
      </c>
      <c r="G1032" s="586">
        <v>6548</v>
      </c>
      <c r="H1032" s="1105" t="s">
        <v>646</v>
      </c>
      <c r="I1032" s="1106"/>
      <c r="J1032" s="209" t="s">
        <v>221</v>
      </c>
      <c r="K1032" s="190">
        <v>2</v>
      </c>
      <c r="L1032" s="1005"/>
      <c r="M1032" s="547">
        <f>K1032*L1032</f>
        <v>0</v>
      </c>
    </row>
    <row r="1033" spans="1:13">
      <c r="A1033" s="12" t="s">
        <v>587</v>
      </c>
      <c r="B1033" s="13"/>
      <c r="C1033" s="13"/>
      <c r="D1033" s="13"/>
      <c r="E1033" s="206" t="s">
        <v>588</v>
      </c>
      <c r="F1033" s="207" t="s">
        <v>404</v>
      </c>
      <c r="G1033" s="586"/>
      <c r="H1033" s="1105" t="s">
        <v>646</v>
      </c>
      <c r="I1033" s="1106"/>
      <c r="J1033" s="209" t="s">
        <v>221</v>
      </c>
      <c r="K1033" s="190" t="s">
        <v>149</v>
      </c>
      <c r="L1033" s="1089" t="s">
        <v>918</v>
      </c>
      <c r="M1033" s="547" t="s">
        <v>922</v>
      </c>
    </row>
    <row r="1034" spans="1:13">
      <c r="A1034" s="12" t="s">
        <v>589</v>
      </c>
      <c r="B1034" s="13"/>
      <c r="C1034" s="13"/>
      <c r="D1034" s="13"/>
      <c r="E1034" s="206" t="s">
        <v>590</v>
      </c>
      <c r="F1034" s="207" t="s">
        <v>404</v>
      </c>
      <c r="G1034" s="586"/>
      <c r="H1034" s="1105" t="s">
        <v>646</v>
      </c>
      <c r="I1034" s="1106"/>
      <c r="J1034" s="209" t="s">
        <v>221</v>
      </c>
      <c r="K1034" s="190" t="s">
        <v>149</v>
      </c>
      <c r="L1034" s="1089" t="s">
        <v>918</v>
      </c>
      <c r="M1034" s="547" t="s">
        <v>922</v>
      </c>
    </row>
    <row r="1035" spans="1:13">
      <c r="A1035" s="12" t="s">
        <v>591</v>
      </c>
      <c r="B1035" s="13"/>
      <c r="C1035" s="13"/>
      <c r="D1035" s="13"/>
      <c r="E1035" s="206" t="s">
        <v>592</v>
      </c>
      <c r="F1035" s="207" t="s">
        <v>1074</v>
      </c>
      <c r="G1035" s="586"/>
      <c r="H1035" s="1105" t="s">
        <v>646</v>
      </c>
      <c r="I1035" s="1106"/>
      <c r="J1035" s="493" t="s">
        <v>564</v>
      </c>
      <c r="K1035" s="190" t="s">
        <v>149</v>
      </c>
      <c r="L1035" s="1089" t="s">
        <v>918</v>
      </c>
      <c r="M1035" s="547" t="s">
        <v>922</v>
      </c>
    </row>
    <row r="1036" spans="1:13">
      <c r="A1036" s="12"/>
      <c r="B1036" s="13"/>
      <c r="C1036" s="13"/>
      <c r="D1036" s="13"/>
      <c r="E1036" s="497" t="s">
        <v>593</v>
      </c>
      <c r="F1036" s="193"/>
      <c r="G1036" s="664"/>
      <c r="H1036" s="499"/>
      <c r="I1036" s="664"/>
      <c r="J1036" s="499"/>
      <c r="K1036" s="709"/>
      <c r="L1036" s="1091"/>
    </row>
    <row r="1037" spans="1:13">
      <c r="A1037" s="21" t="s">
        <v>594</v>
      </c>
      <c r="B1037" s="12"/>
      <c r="C1037" s="12"/>
      <c r="D1037" s="12"/>
      <c r="E1037" s="29"/>
      <c r="F1037" s="244"/>
      <c r="G1037" s="442"/>
      <c r="H1037" s="244"/>
      <c r="I1037" s="442"/>
      <c r="J1037" s="244"/>
      <c r="K1037" s="290"/>
      <c r="L1037" s="1091"/>
    </row>
    <row r="1038" spans="1:13">
      <c r="A1038" s="12" t="s">
        <v>800</v>
      </c>
      <c r="B1038" s="12"/>
      <c r="C1038" s="12"/>
      <c r="D1038" s="12"/>
      <c r="E1038" s="29"/>
      <c r="F1038" s="244"/>
      <c r="G1038" s="442"/>
      <c r="H1038" s="244"/>
      <c r="I1038" s="442"/>
      <c r="J1038" s="244"/>
      <c r="K1038" s="290"/>
      <c r="L1038" s="1091"/>
    </row>
    <row r="1039" spans="1:13">
      <c r="A1039" s="12" t="s">
        <v>1082</v>
      </c>
      <c r="B1039" s="12"/>
      <c r="C1039" s="12"/>
      <c r="D1039" s="12"/>
      <c r="E1039" s="206" t="s">
        <v>596</v>
      </c>
      <c r="F1039" s="207" t="s">
        <v>1074</v>
      </c>
      <c r="G1039" s="210">
        <v>1939</v>
      </c>
      <c r="H1039" s="209" t="s">
        <v>397</v>
      </c>
      <c r="I1039" s="210"/>
      <c r="J1039" s="209" t="s">
        <v>289</v>
      </c>
      <c r="K1039" s="190">
        <v>1</v>
      </c>
      <c r="L1039" s="1005"/>
      <c r="M1039" s="547">
        <f>K1039*L1039</f>
        <v>0</v>
      </c>
    </row>
    <row r="1040" spans="1:13">
      <c r="A1040" s="12" t="s">
        <v>1083</v>
      </c>
      <c r="B1040" s="12"/>
      <c r="C1040" s="12"/>
      <c r="D1040" s="12"/>
      <c r="E1040" s="206" t="s">
        <v>596</v>
      </c>
      <c r="F1040" s="207" t="s">
        <v>404</v>
      </c>
      <c r="G1040" s="210">
        <v>41</v>
      </c>
      <c r="H1040" s="209" t="s">
        <v>397</v>
      </c>
      <c r="I1040" s="210"/>
      <c r="J1040" s="209" t="s">
        <v>289</v>
      </c>
      <c r="K1040" s="190">
        <v>1</v>
      </c>
      <c r="L1040" s="1005"/>
      <c r="M1040" s="547">
        <f>K1040*L1040</f>
        <v>0</v>
      </c>
    </row>
    <row r="1041" spans="1:13">
      <c r="A1041" s="12" t="s">
        <v>598</v>
      </c>
      <c r="B1041" s="12"/>
      <c r="C1041" s="12"/>
      <c r="D1041" s="12"/>
      <c r="E1041" s="206" t="s">
        <v>596</v>
      </c>
      <c r="F1041" s="207" t="s">
        <v>404</v>
      </c>
      <c r="G1041" s="210"/>
      <c r="H1041" s="209" t="s">
        <v>397</v>
      </c>
      <c r="I1041" s="210"/>
      <c r="J1041" s="209" t="s">
        <v>289</v>
      </c>
      <c r="K1041" s="190" t="s">
        <v>149</v>
      </c>
      <c r="L1041" s="1089" t="s">
        <v>918</v>
      </c>
      <c r="M1041" s="547" t="s">
        <v>922</v>
      </c>
    </row>
    <row r="1042" spans="1:13">
      <c r="A1042" s="12" t="s">
        <v>599</v>
      </c>
      <c r="B1042" s="12"/>
      <c r="C1042" s="12"/>
      <c r="D1042" s="12"/>
      <c r="E1042" s="206" t="s">
        <v>596</v>
      </c>
      <c r="F1042" s="207" t="s">
        <v>404</v>
      </c>
      <c r="G1042" s="210"/>
      <c r="H1042" s="209" t="s">
        <v>397</v>
      </c>
      <c r="I1042" s="210"/>
      <c r="J1042" s="209" t="s">
        <v>289</v>
      </c>
      <c r="K1042" s="190" t="s">
        <v>149</v>
      </c>
      <c r="L1042" s="1089" t="s">
        <v>918</v>
      </c>
      <c r="M1042" s="547" t="s">
        <v>922</v>
      </c>
    </row>
    <row r="1043" spans="1:13" ht="39" customHeight="1">
      <c r="A1043" s="12"/>
      <c r="B1043" s="12"/>
      <c r="C1043" s="12"/>
      <c r="D1043" s="12"/>
      <c r="E1043" s="1223" t="s">
        <v>801</v>
      </c>
      <c r="F1043" s="1223"/>
      <c r="G1043" s="1223"/>
      <c r="H1043" s="1223"/>
      <c r="I1043" s="1223"/>
      <c r="J1043" s="1223"/>
      <c r="K1043" s="1223"/>
      <c r="L1043" s="1091"/>
    </row>
    <row r="1044" spans="1:13" ht="26.25" customHeight="1">
      <c r="A1044" s="12"/>
      <c r="B1044" s="12"/>
      <c r="C1044" s="12"/>
      <c r="D1044" s="12"/>
      <c r="E1044" s="1224" t="s">
        <v>682</v>
      </c>
      <c r="F1044" s="1224"/>
      <c r="G1044" s="1224"/>
      <c r="H1044" s="1224"/>
      <c r="I1044" s="1224"/>
      <c r="J1044" s="1224"/>
      <c r="K1044" s="1224"/>
      <c r="L1044" s="1091"/>
    </row>
    <row r="1045" spans="1:13">
      <c r="A1045" s="12"/>
      <c r="B1045" s="12"/>
      <c r="C1045" s="12"/>
      <c r="D1045" s="12"/>
      <c r="E1045" s="283"/>
      <c r="F1045" s="193"/>
      <c r="G1045" s="257"/>
      <c r="H1045" s="250"/>
      <c r="I1045" s="567"/>
      <c r="J1045" s="249"/>
      <c r="K1045" s="247"/>
      <c r="L1045" s="1091"/>
    </row>
    <row r="1046" spans="1:13">
      <c r="A1046" s="21" t="s">
        <v>600</v>
      </c>
      <c r="B1046" s="12"/>
      <c r="C1046" s="12"/>
      <c r="D1046" s="12"/>
      <c r="E1046" s="29"/>
      <c r="F1046" s="256"/>
      <c r="G1046" s="257"/>
      <c r="H1046" s="249"/>
      <c r="I1046" s="257"/>
      <c r="J1046" s="249"/>
      <c r="K1046" s="247"/>
      <c r="L1046" s="1091"/>
    </row>
    <row r="1047" spans="1:13">
      <c r="A1047" s="12" t="s">
        <v>601</v>
      </c>
      <c r="B1047" s="12"/>
      <c r="C1047" s="12"/>
      <c r="D1047" s="12"/>
      <c r="E1047" s="210" t="s">
        <v>654</v>
      </c>
      <c r="F1047" s="207"/>
      <c r="G1047" s="210"/>
      <c r="H1047" s="1105" t="s">
        <v>646</v>
      </c>
      <c r="I1047" s="1106"/>
      <c r="J1047" s="210" t="s">
        <v>654</v>
      </c>
      <c r="K1047" s="190" t="s">
        <v>149</v>
      </c>
      <c r="L1047" s="1089" t="s">
        <v>918</v>
      </c>
      <c r="M1047" s="547" t="s">
        <v>922</v>
      </c>
    </row>
    <row r="1048" spans="1:13">
      <c r="A1048" s="12" t="s">
        <v>602</v>
      </c>
      <c r="B1048" s="12"/>
      <c r="C1048" s="12"/>
      <c r="D1048" s="12"/>
      <c r="E1048" s="210" t="s">
        <v>654</v>
      </c>
      <c r="F1048" s="207"/>
      <c r="G1048" s="210"/>
      <c r="H1048" s="1105" t="s">
        <v>646</v>
      </c>
      <c r="I1048" s="1106"/>
      <c r="J1048" s="210" t="s">
        <v>654</v>
      </c>
      <c r="K1048" s="190" t="s">
        <v>149</v>
      </c>
      <c r="L1048" s="1089" t="s">
        <v>918</v>
      </c>
      <c r="M1048" s="547" t="s">
        <v>922</v>
      </c>
    </row>
    <row r="1049" spans="1:13">
      <c r="A1049" s="12"/>
      <c r="B1049" s="12"/>
      <c r="C1049" s="12"/>
      <c r="D1049" s="12"/>
      <c r="E1049" s="29"/>
      <c r="F1049" s="256"/>
      <c r="G1049" s="257"/>
      <c r="H1049" s="250"/>
      <c r="I1049" s="257"/>
      <c r="J1049" s="249"/>
      <c r="K1049" s="247"/>
      <c r="L1049" s="1091"/>
    </row>
    <row r="1050" spans="1:13" ht="15" thickBot="1">
      <c r="A1050" s="42"/>
      <c r="B1050" s="42"/>
      <c r="C1050" s="42"/>
      <c r="D1050" s="42"/>
      <c r="E1050" s="42"/>
      <c r="F1050" s="42"/>
      <c r="G1050" s="576"/>
      <c r="H1050" s="1103" t="s">
        <v>553</v>
      </c>
      <c r="I1050" s="1103"/>
      <c r="J1050" s="1103"/>
      <c r="K1050" s="1103"/>
      <c r="L1050" s="1281">
        <f>SUM(M1012:M1048)</f>
        <v>0</v>
      </c>
      <c r="M1050" s="1281"/>
    </row>
    <row r="1051" spans="1:13">
      <c r="A1051" s="21" t="s">
        <v>604</v>
      </c>
      <c r="B1051" s="13"/>
      <c r="C1051" s="13"/>
      <c r="D1051" s="13"/>
      <c r="E1051" s="29"/>
      <c r="F1051" s="35"/>
      <c r="G1051" s="544"/>
      <c r="H1051" s="39"/>
      <c r="I1051" s="544"/>
      <c r="J1051" s="39"/>
      <c r="K1051" s="247"/>
      <c r="L1051" s="1091"/>
    </row>
    <row r="1052" spans="1:13">
      <c r="A1052" s="21" t="s">
        <v>605</v>
      </c>
      <c r="B1052" s="13"/>
      <c r="C1052" s="13"/>
      <c r="D1052" s="13"/>
      <c r="E1052" s="29"/>
      <c r="F1052" s="35"/>
      <c r="G1052" s="544"/>
      <c r="H1052" s="39"/>
      <c r="I1052" s="544"/>
      <c r="J1052" s="39"/>
      <c r="K1052" s="247"/>
      <c r="L1052" s="1091"/>
    </row>
    <row r="1053" spans="1:13">
      <c r="A1053" s="21" t="s">
        <v>606</v>
      </c>
      <c r="B1053" s="13"/>
      <c r="C1053" s="13"/>
      <c r="D1053" s="13"/>
      <c r="E1053" s="29"/>
      <c r="F1053" s="35"/>
      <c r="G1053" s="544"/>
      <c r="H1053" s="39"/>
      <c r="I1053" s="544"/>
      <c r="J1053" s="39"/>
      <c r="K1053" s="247"/>
      <c r="L1053" s="1091"/>
    </row>
    <row r="1054" spans="1:13">
      <c r="A1054" s="12" t="s">
        <v>607</v>
      </c>
      <c r="B1054" s="12"/>
      <c r="C1054" s="12"/>
      <c r="D1054" s="12"/>
      <c r="E1054" s="395" t="s">
        <v>654</v>
      </c>
      <c r="F1054" s="207"/>
      <c r="G1054" s="210"/>
      <c r="H1054" s="209" t="s">
        <v>843</v>
      </c>
      <c r="I1054" s="210">
        <v>1</v>
      </c>
      <c r="J1054" s="209" t="s">
        <v>843</v>
      </c>
      <c r="K1054" s="190">
        <v>1</v>
      </c>
      <c r="L1054" s="1005"/>
      <c r="M1054" s="547">
        <f>K1054*L1054</f>
        <v>0</v>
      </c>
    </row>
    <row r="1055" spans="1:13">
      <c r="A1055" s="12" t="s">
        <v>608</v>
      </c>
      <c r="B1055" s="12"/>
      <c r="C1055" s="12"/>
      <c r="D1055" s="12"/>
      <c r="E1055" s="309" t="s">
        <v>609</v>
      </c>
      <c r="F1055" s="207" t="s">
        <v>1236</v>
      </c>
      <c r="G1055" s="665">
        <v>7494.5</v>
      </c>
      <c r="H1055" s="209">
        <v>2000</v>
      </c>
      <c r="I1055" s="210">
        <v>2</v>
      </c>
      <c r="J1055" s="209">
        <v>2000</v>
      </c>
      <c r="K1055" s="190">
        <v>2</v>
      </c>
      <c r="L1055" s="1005"/>
      <c r="M1055" s="547">
        <f>K1055*L1055</f>
        <v>0</v>
      </c>
    </row>
    <row r="1056" spans="1:13">
      <c r="A1056" s="12" t="s">
        <v>610</v>
      </c>
      <c r="B1056" s="12"/>
      <c r="C1056" s="12"/>
      <c r="D1056" s="12"/>
      <c r="E1056" s="309" t="s">
        <v>611</v>
      </c>
      <c r="F1056" s="207" t="s">
        <v>1236</v>
      </c>
      <c r="G1056" s="665">
        <v>7494.5</v>
      </c>
      <c r="H1056" s="209">
        <v>2000</v>
      </c>
      <c r="I1056" s="210">
        <v>2</v>
      </c>
      <c r="J1056" s="209">
        <v>2000</v>
      </c>
      <c r="K1056" s="190">
        <v>2</v>
      </c>
      <c r="L1056" s="1005"/>
      <c r="M1056" s="547">
        <f>K1056*L1056</f>
        <v>0</v>
      </c>
    </row>
    <row r="1057" spans="1:13">
      <c r="A1057" s="12" t="s">
        <v>612</v>
      </c>
      <c r="B1057" s="12"/>
      <c r="C1057" s="12"/>
      <c r="D1057" s="12"/>
      <c r="E1057" s="309" t="s">
        <v>611</v>
      </c>
      <c r="F1057" s="207" t="s">
        <v>1236</v>
      </c>
      <c r="G1057" s="665">
        <v>7494.5</v>
      </c>
      <c r="H1057" s="209">
        <v>2000</v>
      </c>
      <c r="I1057" s="210">
        <v>2</v>
      </c>
      <c r="J1057" s="209">
        <v>2000</v>
      </c>
      <c r="K1057" s="190">
        <v>2</v>
      </c>
      <c r="L1057" s="1005"/>
      <c r="M1057" s="547">
        <f>K1057*L1057</f>
        <v>0</v>
      </c>
    </row>
    <row r="1058" spans="1:13">
      <c r="A1058" s="12" t="s">
        <v>613</v>
      </c>
      <c r="B1058" s="12"/>
      <c r="C1058" s="12"/>
      <c r="D1058" s="12"/>
      <c r="E1058" s="309" t="s">
        <v>611</v>
      </c>
      <c r="F1058" s="207" t="s">
        <v>1236</v>
      </c>
      <c r="G1058" s="665">
        <v>7494.5</v>
      </c>
      <c r="H1058" s="209">
        <v>2000</v>
      </c>
      <c r="I1058" s="210">
        <v>2</v>
      </c>
      <c r="J1058" s="209">
        <v>2000</v>
      </c>
      <c r="K1058" s="190">
        <v>2</v>
      </c>
      <c r="L1058" s="1005"/>
      <c r="M1058" s="547">
        <f>K1058*L1058</f>
        <v>0</v>
      </c>
    </row>
    <row r="1059" spans="1:13">
      <c r="A1059" s="12"/>
      <c r="B1059" s="12"/>
      <c r="C1059" s="12"/>
      <c r="D1059" s="12"/>
      <c r="E1059" s="29"/>
      <c r="F1059" s="256"/>
      <c r="G1059" s="666"/>
      <c r="H1059" s="249"/>
      <c r="I1059" s="257"/>
      <c r="J1059" s="249"/>
      <c r="K1059" s="247"/>
      <c r="L1059" s="1091"/>
    </row>
    <row r="1060" spans="1:13">
      <c r="A1060" s="21" t="s">
        <v>614</v>
      </c>
      <c r="B1060" s="13"/>
      <c r="C1060" s="13"/>
      <c r="D1060" s="13"/>
      <c r="E1060" s="29"/>
      <c r="F1060" s="256"/>
      <c r="G1060" s="666"/>
      <c r="H1060" s="249"/>
      <c r="I1060" s="257"/>
      <c r="J1060" s="249"/>
      <c r="K1060" s="247"/>
      <c r="L1060" s="1091"/>
    </row>
    <row r="1061" spans="1:13">
      <c r="A1061" s="12" t="s">
        <v>607</v>
      </c>
      <c r="B1061" s="12"/>
      <c r="C1061" s="12"/>
      <c r="D1061" s="12"/>
      <c r="E1061" s="395" t="s">
        <v>654</v>
      </c>
      <c r="F1061" s="207"/>
      <c r="G1061" s="665"/>
      <c r="H1061" s="209" t="s">
        <v>843</v>
      </c>
      <c r="I1061" s="210"/>
      <c r="J1061" s="209" t="s">
        <v>843</v>
      </c>
      <c r="K1061" s="190" t="s">
        <v>149</v>
      </c>
      <c r="L1061" s="1089" t="s">
        <v>918</v>
      </c>
      <c r="M1061" s="547" t="s">
        <v>922</v>
      </c>
    </row>
    <row r="1062" spans="1:13">
      <c r="A1062" s="12" t="s">
        <v>610</v>
      </c>
      <c r="B1062" s="12"/>
      <c r="C1062" s="12"/>
      <c r="D1062" s="12"/>
      <c r="E1062" s="309" t="s">
        <v>611</v>
      </c>
      <c r="F1062" s="207" t="s">
        <v>1236</v>
      </c>
      <c r="G1062" s="665"/>
      <c r="H1062" s="209">
        <v>2000</v>
      </c>
      <c r="I1062" s="210"/>
      <c r="J1062" s="209">
        <v>2000</v>
      </c>
      <c r="K1062" s="190" t="s">
        <v>149</v>
      </c>
      <c r="L1062" s="1089" t="s">
        <v>918</v>
      </c>
      <c r="M1062" s="547" t="s">
        <v>922</v>
      </c>
    </row>
    <row r="1063" spans="1:13">
      <c r="A1063" s="12" t="s">
        <v>615</v>
      </c>
      <c r="B1063" s="12"/>
      <c r="C1063" s="12"/>
      <c r="D1063" s="12"/>
      <c r="E1063" s="395" t="s">
        <v>654</v>
      </c>
      <c r="F1063" s="207" t="s">
        <v>1236</v>
      </c>
      <c r="G1063" s="665"/>
      <c r="H1063" s="209">
        <v>2000</v>
      </c>
      <c r="I1063" s="210"/>
      <c r="J1063" s="209">
        <v>2000</v>
      </c>
      <c r="K1063" s="190" t="s">
        <v>149</v>
      </c>
      <c r="L1063" s="1089" t="s">
        <v>918</v>
      </c>
      <c r="M1063" s="547" t="s">
        <v>922</v>
      </c>
    </row>
    <row r="1064" spans="1:13">
      <c r="A1064" s="12" t="s">
        <v>616</v>
      </c>
      <c r="B1064" s="12"/>
      <c r="C1064" s="12"/>
      <c r="D1064" s="12"/>
      <c r="E1064" s="309" t="s">
        <v>611</v>
      </c>
      <c r="F1064" s="207" t="s">
        <v>1236</v>
      </c>
      <c r="G1064" s="665"/>
      <c r="H1064" s="209">
        <v>2000</v>
      </c>
      <c r="I1064" s="210"/>
      <c r="J1064" s="209">
        <v>2000</v>
      </c>
      <c r="K1064" s="190" t="s">
        <v>149</v>
      </c>
      <c r="L1064" s="1089" t="s">
        <v>918</v>
      </c>
      <c r="M1064" s="547" t="s">
        <v>922</v>
      </c>
    </row>
    <row r="1065" spans="1:13">
      <c r="A1065" s="12" t="s">
        <v>617</v>
      </c>
      <c r="B1065" s="12"/>
      <c r="C1065" s="12"/>
      <c r="D1065" s="12"/>
      <c r="E1065" s="309" t="s">
        <v>611</v>
      </c>
      <c r="F1065" s="207" t="s">
        <v>1236</v>
      </c>
      <c r="G1065" s="665"/>
      <c r="H1065" s="209">
        <v>2000</v>
      </c>
      <c r="I1065" s="210"/>
      <c r="J1065" s="209">
        <v>2000</v>
      </c>
      <c r="K1065" s="190" t="s">
        <v>149</v>
      </c>
      <c r="L1065" s="1089" t="s">
        <v>918</v>
      </c>
      <c r="M1065" s="547" t="s">
        <v>922</v>
      </c>
    </row>
    <row r="1066" spans="1:13">
      <c r="A1066" s="12"/>
      <c r="B1066" s="12"/>
      <c r="C1066" s="12"/>
      <c r="D1066" s="12"/>
      <c r="E1066" s="667" t="s">
        <v>618</v>
      </c>
      <c r="F1066" s="256"/>
      <c r="G1066" s="666"/>
      <c r="H1066" s="249"/>
      <c r="I1066" s="257"/>
      <c r="J1066" s="249"/>
      <c r="K1066" s="247"/>
      <c r="L1066" s="1091"/>
    </row>
    <row r="1067" spans="1:13">
      <c r="A1067" s="21" t="s">
        <v>619</v>
      </c>
      <c r="B1067" s="21"/>
      <c r="C1067" s="21"/>
      <c r="D1067" s="12"/>
      <c r="E1067" s="29"/>
      <c r="F1067" s="256"/>
      <c r="G1067" s="666"/>
      <c r="H1067" s="249"/>
      <c r="I1067" s="257"/>
      <c r="J1067" s="249"/>
      <c r="K1067" s="247"/>
      <c r="L1067" s="1091"/>
    </row>
    <row r="1068" spans="1:13">
      <c r="A1068" s="21" t="s">
        <v>620</v>
      </c>
      <c r="B1068" s="21"/>
      <c r="C1068" s="21"/>
      <c r="D1068" s="12"/>
      <c r="E1068" s="29"/>
      <c r="F1068" s="256"/>
      <c r="G1068" s="666"/>
      <c r="H1068" s="249"/>
      <c r="I1068" s="257"/>
      <c r="J1068" s="249"/>
      <c r="K1068" s="247"/>
      <c r="L1068" s="1091"/>
    </row>
    <row r="1069" spans="1:13">
      <c r="A1069" s="12" t="s">
        <v>621</v>
      </c>
      <c r="B1069" s="21"/>
      <c r="C1069" s="21"/>
      <c r="D1069" s="12"/>
      <c r="E1069" s="309" t="s">
        <v>622</v>
      </c>
      <c r="F1069" s="207" t="s">
        <v>1150</v>
      </c>
      <c r="G1069" s="665">
        <v>1</v>
      </c>
      <c r="H1069" s="209">
        <v>1</v>
      </c>
      <c r="I1069" s="210"/>
      <c r="J1069" s="209">
        <v>1</v>
      </c>
      <c r="K1069" s="190">
        <v>1</v>
      </c>
      <c r="L1069" s="1005"/>
      <c r="M1069" s="547">
        <f>K1069*L1069</f>
        <v>0</v>
      </c>
    </row>
    <row r="1070" spans="1:13">
      <c r="A1070" s="12" t="s">
        <v>623</v>
      </c>
      <c r="B1070" s="21"/>
      <c r="C1070" s="21"/>
      <c r="D1070" s="12"/>
      <c r="E1070" s="309" t="s">
        <v>622</v>
      </c>
      <c r="F1070" s="207" t="s">
        <v>1150</v>
      </c>
      <c r="G1070" s="665">
        <v>1</v>
      </c>
      <c r="H1070" s="209">
        <v>1</v>
      </c>
      <c r="I1070" s="210"/>
      <c r="J1070" s="209">
        <v>1</v>
      </c>
      <c r="K1070" s="190">
        <v>1</v>
      </c>
      <c r="L1070" s="1005"/>
      <c r="M1070" s="547">
        <f>K1070*L1070</f>
        <v>0</v>
      </c>
    </row>
    <row r="1071" spans="1:13">
      <c r="A1071" s="12"/>
      <c r="B1071" s="50"/>
      <c r="C1071" s="50"/>
      <c r="D1071" s="12"/>
      <c r="E1071" s="390"/>
      <c r="F1071" s="256"/>
      <c r="G1071" s="666"/>
      <c r="H1071" s="249"/>
      <c r="I1071" s="257"/>
      <c r="J1071" s="249"/>
      <c r="K1071" s="247"/>
      <c r="L1071" s="1091"/>
    </row>
    <row r="1072" spans="1:13">
      <c r="A1072" s="12"/>
      <c r="B1072" s="12"/>
      <c r="C1072" s="12"/>
      <c r="D1072" s="12"/>
      <c r="E1072" s="29"/>
      <c r="F1072" s="256"/>
      <c r="G1072" s="257"/>
      <c r="H1072" s="249"/>
      <c r="I1072" s="257"/>
      <c r="J1072" s="249"/>
      <c r="K1072" s="247"/>
      <c r="L1072" s="1093"/>
      <c r="M1072" s="580"/>
    </row>
    <row r="1073" spans="1:13">
      <c r="A1073" s="21" t="s">
        <v>794</v>
      </c>
      <c r="B1073" s="13"/>
      <c r="C1073" s="13"/>
      <c r="D1073" s="13"/>
      <c r="E1073" s="29"/>
      <c r="F1073" s="35"/>
      <c r="G1073" s="544"/>
      <c r="H1073" s="39"/>
      <c r="I1073" s="544"/>
      <c r="J1073" s="39"/>
      <c r="K1073" s="689"/>
      <c r="L1073" s="1091"/>
    </row>
    <row r="1074" spans="1:13">
      <c r="A1074" s="21"/>
      <c r="B1074" s="13"/>
      <c r="C1074" s="13"/>
      <c r="D1074" s="13"/>
      <c r="E1074" s="29"/>
      <c r="F1074" s="35"/>
      <c r="G1074" s="544"/>
      <c r="H1074" s="39"/>
      <c r="I1074" s="544"/>
      <c r="J1074" s="39"/>
      <c r="K1074" s="689"/>
      <c r="L1074" s="1091"/>
    </row>
    <row r="1075" spans="1:13">
      <c r="A1075" s="21" t="s">
        <v>624</v>
      </c>
      <c r="B1075" s="13"/>
      <c r="C1075" s="13"/>
      <c r="D1075" s="13"/>
      <c r="E1075" s="29"/>
      <c r="F1075" s="35"/>
      <c r="G1075" s="544"/>
      <c r="H1075" s="39"/>
      <c r="I1075" s="544"/>
      <c r="J1075" s="39"/>
      <c r="K1075" s="689"/>
      <c r="L1075" s="1091"/>
    </row>
    <row r="1076" spans="1:13">
      <c r="A1076" s="12" t="s">
        <v>731</v>
      </c>
      <c r="B1076" s="13"/>
      <c r="C1076" s="13"/>
      <c r="D1076" s="13"/>
      <c r="E1076" s="206" t="s">
        <v>625</v>
      </c>
      <c r="F1076" s="291" t="s">
        <v>271</v>
      </c>
      <c r="G1076" s="210"/>
      <c r="H1076" s="1105" t="s">
        <v>646</v>
      </c>
      <c r="I1076" s="1106"/>
      <c r="J1076" s="209">
        <v>1</v>
      </c>
      <c r="K1076" s="190" t="s">
        <v>149</v>
      </c>
      <c r="L1076" s="1089" t="s">
        <v>918</v>
      </c>
      <c r="M1076" s="547" t="s">
        <v>922</v>
      </c>
    </row>
    <row r="1077" spans="1:13">
      <c r="A1077" s="12" t="s">
        <v>732</v>
      </c>
      <c r="B1077" s="13"/>
      <c r="C1077" s="13"/>
      <c r="D1077" s="13"/>
      <c r="E1077" s="210" t="s">
        <v>654</v>
      </c>
      <c r="F1077" s="291" t="s">
        <v>271</v>
      </c>
      <c r="G1077" s="210"/>
      <c r="H1077" s="1105" t="s">
        <v>646</v>
      </c>
      <c r="I1077" s="1106"/>
      <c r="J1077" s="209">
        <v>1</v>
      </c>
      <c r="K1077" s="190" t="s">
        <v>149</v>
      </c>
      <c r="L1077" s="1089" t="s">
        <v>918</v>
      </c>
      <c r="M1077" s="547" t="s">
        <v>922</v>
      </c>
    </row>
    <row r="1078" spans="1:13">
      <c r="A1078" s="12" t="s">
        <v>733</v>
      </c>
      <c r="B1078" s="13"/>
      <c r="C1078" s="13"/>
      <c r="D1078" s="13"/>
      <c r="E1078" s="210" t="s">
        <v>654</v>
      </c>
      <c r="F1078" s="291" t="s">
        <v>271</v>
      </c>
      <c r="G1078" s="210"/>
      <c r="H1078" s="1105" t="s">
        <v>646</v>
      </c>
      <c r="I1078" s="1106"/>
      <c r="J1078" s="209">
        <v>1</v>
      </c>
      <c r="K1078" s="190" t="s">
        <v>149</v>
      </c>
      <c r="L1078" s="1089" t="s">
        <v>918</v>
      </c>
      <c r="M1078" s="547" t="s">
        <v>922</v>
      </c>
    </row>
    <row r="1079" spans="1:13">
      <c r="A1079" s="12" t="s">
        <v>626</v>
      </c>
      <c r="B1079" s="13"/>
      <c r="C1079" s="13"/>
      <c r="D1079" s="13"/>
      <c r="E1079" s="206" t="s">
        <v>627</v>
      </c>
      <c r="F1079" s="291" t="s">
        <v>271</v>
      </c>
      <c r="G1079" s="210"/>
      <c r="H1079" s="1105" t="s">
        <v>646</v>
      </c>
      <c r="I1079" s="1106"/>
      <c r="J1079" s="209">
        <v>1</v>
      </c>
      <c r="K1079" s="190" t="s">
        <v>149</v>
      </c>
      <c r="L1079" s="1089" t="s">
        <v>918</v>
      </c>
      <c r="M1079" s="547" t="s">
        <v>922</v>
      </c>
    </row>
    <row r="1080" spans="1:13">
      <c r="A1080" s="81"/>
      <c r="B1080" s="13"/>
      <c r="C1080" s="13"/>
      <c r="D1080" s="13"/>
      <c r="E1080" s="29"/>
      <c r="F1080" s="47"/>
      <c r="G1080" s="156"/>
      <c r="H1080" s="261"/>
      <c r="I1080" s="261"/>
      <c r="J1080" s="479"/>
      <c r="K1080" s="117"/>
      <c r="L1080" s="1091"/>
    </row>
    <row r="1081" spans="1:13">
      <c r="A1081" s="21" t="s">
        <v>628</v>
      </c>
      <c r="B1081" s="13"/>
      <c r="C1081" s="13"/>
      <c r="D1081" s="13"/>
      <c r="E1081" s="29"/>
      <c r="F1081" s="20"/>
      <c r="G1081" s="156"/>
      <c r="H1081" s="38"/>
      <c r="I1081" s="257"/>
      <c r="J1081" s="20"/>
      <c r="K1081" s="117"/>
      <c r="L1081" s="1091"/>
    </row>
    <row r="1082" spans="1:13">
      <c r="A1082" s="12" t="s">
        <v>731</v>
      </c>
      <c r="B1082" s="13"/>
      <c r="C1082" s="13"/>
      <c r="D1082" s="13"/>
      <c r="E1082" s="206" t="s">
        <v>629</v>
      </c>
      <c r="F1082" s="291" t="s">
        <v>271</v>
      </c>
      <c r="G1082" s="210"/>
      <c r="H1082" s="1105" t="s">
        <v>646</v>
      </c>
      <c r="I1082" s="1106"/>
      <c r="J1082" s="209">
        <v>1</v>
      </c>
      <c r="K1082" s="190">
        <v>1</v>
      </c>
      <c r="L1082" s="1008"/>
      <c r="M1082" s="547">
        <f>K1082*L1082</f>
        <v>0</v>
      </c>
    </row>
    <row r="1083" spans="1:13" ht="21.6">
      <c r="A1083" s="52" t="s">
        <v>732</v>
      </c>
      <c r="B1083" s="13"/>
      <c r="C1083" s="13"/>
      <c r="D1083" s="13"/>
      <c r="E1083" s="668" t="s">
        <v>844</v>
      </c>
      <c r="F1083" s="207" t="s">
        <v>271</v>
      </c>
      <c r="G1083" s="267"/>
      <c r="H1083" s="1105" t="s">
        <v>646</v>
      </c>
      <c r="I1083" s="1106"/>
      <c r="J1083" s="282">
        <v>1</v>
      </c>
      <c r="K1083" s="190" t="s">
        <v>149</v>
      </c>
      <c r="L1083" s="1089" t="s">
        <v>918</v>
      </c>
      <c r="M1083" s="547" t="s">
        <v>922</v>
      </c>
    </row>
    <row r="1084" spans="1:13">
      <c r="A1084" s="12" t="s">
        <v>734</v>
      </c>
      <c r="B1084" s="13"/>
      <c r="C1084" s="13"/>
      <c r="D1084" s="13"/>
      <c r="E1084" s="206" t="s">
        <v>519</v>
      </c>
      <c r="F1084" s="291" t="s">
        <v>271</v>
      </c>
      <c r="G1084" s="210"/>
      <c r="H1084" s="1105" t="s">
        <v>646</v>
      </c>
      <c r="I1084" s="1106"/>
      <c r="J1084" s="209">
        <v>1</v>
      </c>
      <c r="K1084" s="190" t="s">
        <v>149</v>
      </c>
      <c r="L1084" s="1089" t="s">
        <v>918</v>
      </c>
      <c r="M1084" s="547" t="s">
        <v>922</v>
      </c>
    </row>
    <row r="1085" spans="1:13">
      <c r="A1085" s="12" t="s">
        <v>630</v>
      </c>
      <c r="B1085" s="13"/>
      <c r="C1085" s="13"/>
      <c r="D1085" s="13"/>
      <c r="E1085" s="206" t="s">
        <v>629</v>
      </c>
      <c r="F1085" s="291" t="s">
        <v>271</v>
      </c>
      <c r="G1085" s="210"/>
      <c r="H1085" s="1105" t="s">
        <v>646</v>
      </c>
      <c r="I1085" s="1106"/>
      <c r="J1085" s="209">
        <v>1</v>
      </c>
      <c r="K1085" s="190" t="s">
        <v>149</v>
      </c>
      <c r="L1085" s="1089" t="s">
        <v>918</v>
      </c>
      <c r="M1085" s="547" t="s">
        <v>922</v>
      </c>
    </row>
    <row r="1086" spans="1:13">
      <c r="A1086" s="81"/>
      <c r="B1086" s="13"/>
      <c r="C1086" s="13"/>
      <c r="D1086" s="13"/>
      <c r="E1086" s="29"/>
      <c r="F1086" s="38"/>
      <c r="G1086" s="257"/>
      <c r="H1086" s="38"/>
      <c r="I1086" s="257"/>
      <c r="J1086" s="38"/>
      <c r="K1086" s="117"/>
      <c r="L1086" s="1091"/>
    </row>
    <row r="1087" spans="1:13">
      <c r="A1087" s="21" t="s">
        <v>631</v>
      </c>
      <c r="B1087" s="13"/>
      <c r="C1087" s="13"/>
      <c r="D1087" s="13"/>
      <c r="E1087" s="29"/>
      <c r="F1087" s="38"/>
      <c r="G1087" s="257"/>
      <c r="H1087" s="38"/>
      <c r="I1087" s="257"/>
      <c r="J1087" s="38"/>
      <c r="K1087" s="117"/>
      <c r="L1087" s="1091"/>
    </row>
    <row r="1088" spans="1:13">
      <c r="A1088" s="12" t="s">
        <v>735</v>
      </c>
      <c r="B1088" s="13"/>
      <c r="C1088" s="13"/>
      <c r="D1088" s="13"/>
      <c r="E1088" s="206" t="s">
        <v>632</v>
      </c>
      <c r="F1088" s="291" t="s">
        <v>271</v>
      </c>
      <c r="G1088" s="210"/>
      <c r="H1088" s="1105" t="s">
        <v>646</v>
      </c>
      <c r="I1088" s="1106"/>
      <c r="J1088" s="209">
        <v>1</v>
      </c>
      <c r="K1088" s="190" t="s">
        <v>149</v>
      </c>
      <c r="L1088" s="1089" t="s">
        <v>918</v>
      </c>
      <c r="M1088" s="547" t="s">
        <v>922</v>
      </c>
    </row>
    <row r="1089" spans="1:13">
      <c r="A1089" s="12" t="s">
        <v>736</v>
      </c>
      <c r="B1089" s="13"/>
      <c r="C1089" s="13"/>
      <c r="D1089" s="13"/>
      <c r="E1089" s="206" t="s">
        <v>632</v>
      </c>
      <c r="F1089" s="291" t="s">
        <v>271</v>
      </c>
      <c r="G1089" s="210"/>
      <c r="H1089" s="1105" t="s">
        <v>646</v>
      </c>
      <c r="I1089" s="1106"/>
      <c r="J1089" s="209">
        <v>1</v>
      </c>
      <c r="K1089" s="190">
        <v>1</v>
      </c>
      <c r="L1089" s="1005"/>
      <c r="M1089" s="547">
        <f>K1089*L1089</f>
        <v>0</v>
      </c>
    </row>
    <row r="1090" spans="1:13">
      <c r="A1090" s="12" t="s">
        <v>733</v>
      </c>
      <c r="B1090" s="13"/>
      <c r="C1090" s="13"/>
      <c r="D1090" s="13"/>
      <c r="E1090" s="206" t="s">
        <v>519</v>
      </c>
      <c r="F1090" s="291" t="s">
        <v>271</v>
      </c>
      <c r="G1090" s="210"/>
      <c r="H1090" s="1105" t="s">
        <v>646</v>
      </c>
      <c r="I1090" s="1106"/>
      <c r="J1090" s="209">
        <v>1</v>
      </c>
      <c r="K1090" s="190" t="s">
        <v>149</v>
      </c>
      <c r="L1090" s="1089" t="s">
        <v>918</v>
      </c>
      <c r="M1090" s="547" t="s">
        <v>922</v>
      </c>
    </row>
    <row r="1091" spans="1:13">
      <c r="A1091" s="81"/>
      <c r="B1091" s="13"/>
      <c r="C1091" s="13"/>
      <c r="D1091" s="13"/>
      <c r="E1091" s="29"/>
      <c r="F1091" s="20"/>
      <c r="G1091" s="156"/>
      <c r="H1091" s="38"/>
      <c r="I1091" s="257"/>
      <c r="J1091" s="20"/>
      <c r="K1091" s="117"/>
      <c r="L1091" s="1091"/>
    </row>
    <row r="1092" spans="1:13">
      <c r="A1092" s="21" t="s">
        <v>633</v>
      </c>
      <c r="B1092" s="13"/>
      <c r="C1092" s="13"/>
      <c r="D1092" s="13"/>
      <c r="E1092" s="29"/>
      <c r="F1092" s="20"/>
      <c r="G1092" s="156"/>
      <c r="H1092" s="38"/>
      <c r="I1092" s="257"/>
      <c r="J1092" s="20"/>
      <c r="K1092" s="117"/>
      <c r="L1092" s="1091"/>
    </row>
    <row r="1093" spans="1:13">
      <c r="A1093" s="12" t="s">
        <v>737</v>
      </c>
      <c r="B1093" s="13"/>
      <c r="C1093" s="13"/>
      <c r="D1093" s="13"/>
      <c r="E1093" s="210" t="s">
        <v>654</v>
      </c>
      <c r="F1093" s="291" t="s">
        <v>271</v>
      </c>
      <c r="G1093" s="210"/>
      <c r="H1093" s="1105" t="s">
        <v>646</v>
      </c>
      <c r="I1093" s="1106"/>
      <c r="J1093" s="209">
        <v>1</v>
      </c>
      <c r="K1093" s="190">
        <v>1</v>
      </c>
      <c r="L1093" s="1005"/>
      <c r="M1093" s="547">
        <f>K1093*L1093</f>
        <v>0</v>
      </c>
    </row>
    <row r="1094" spans="1:13">
      <c r="A1094" s="12" t="s">
        <v>738</v>
      </c>
      <c r="B1094" s="13"/>
      <c r="C1094" s="13"/>
      <c r="D1094" s="13"/>
      <c r="E1094" s="210" t="s">
        <v>654</v>
      </c>
      <c r="F1094" s="291" t="s">
        <v>271</v>
      </c>
      <c r="G1094" s="210"/>
      <c r="H1094" s="1105" t="s">
        <v>646</v>
      </c>
      <c r="I1094" s="1106"/>
      <c r="J1094" s="209">
        <v>1</v>
      </c>
      <c r="K1094" s="190">
        <v>1</v>
      </c>
      <c r="L1094" s="1005"/>
      <c r="M1094" s="547">
        <f>K1094*L1094</f>
        <v>0</v>
      </c>
    </row>
    <row r="1095" spans="1:13">
      <c r="A1095" s="21"/>
      <c r="B1095" s="13"/>
      <c r="C1095" s="13"/>
      <c r="D1095" s="13"/>
      <c r="E1095" s="29"/>
      <c r="F1095" s="35"/>
      <c r="G1095" s="544"/>
      <c r="H1095" s="39"/>
      <c r="I1095" s="544"/>
      <c r="J1095" s="39"/>
      <c r="K1095" s="689"/>
      <c r="L1095" s="1091"/>
    </row>
    <row r="1096" spans="1:13">
      <c r="A1096" s="21" t="s">
        <v>634</v>
      </c>
      <c r="B1096" s="61"/>
      <c r="C1096" s="61"/>
      <c r="D1096" s="61"/>
      <c r="E1096" s="202"/>
      <c r="F1096" s="38"/>
      <c r="G1096" s="257"/>
      <c r="H1096" s="38"/>
      <c r="I1096" s="257"/>
      <c r="J1096" s="38"/>
      <c r="K1096" s="689"/>
      <c r="L1096" s="1091"/>
    </row>
    <row r="1097" spans="1:13">
      <c r="A1097" s="21" t="s">
        <v>635</v>
      </c>
      <c r="B1097" s="61"/>
      <c r="C1097" s="61"/>
      <c r="D1097" s="61"/>
      <c r="E1097" s="202"/>
      <c r="F1097" s="38"/>
      <c r="G1097" s="257"/>
      <c r="H1097" s="38"/>
      <c r="I1097" s="257"/>
      <c r="J1097" s="38"/>
      <c r="K1097" s="689"/>
      <c r="L1097" s="1091"/>
    </row>
    <row r="1098" spans="1:13">
      <c r="A1098" s="21" t="s">
        <v>636</v>
      </c>
      <c r="B1098" s="61"/>
      <c r="C1098" s="61"/>
      <c r="D1098" s="61"/>
      <c r="E1098" s="202"/>
      <c r="F1098" s="38"/>
      <c r="G1098" s="257"/>
      <c r="H1098" s="38"/>
      <c r="I1098" s="257"/>
      <c r="J1098" s="38"/>
      <c r="K1098" s="689"/>
      <c r="L1098" s="1091"/>
    </row>
    <row r="1099" spans="1:13">
      <c r="A1099" s="21" t="s">
        <v>739</v>
      </c>
      <c r="B1099" s="61"/>
      <c r="C1099" s="61"/>
      <c r="D1099" s="61"/>
      <c r="E1099" s="202"/>
      <c r="F1099" s="38"/>
      <c r="G1099" s="257"/>
      <c r="H1099" s="38"/>
      <c r="I1099" s="257"/>
      <c r="J1099" s="38"/>
      <c r="K1099" s="689"/>
      <c r="L1099" s="1091"/>
    </row>
    <row r="1100" spans="1:13">
      <c r="A1100" s="12" t="s">
        <v>637</v>
      </c>
      <c r="B1100" s="61"/>
      <c r="C1100" s="61"/>
      <c r="D1100" s="61"/>
      <c r="E1100" s="206" t="s">
        <v>426</v>
      </c>
      <c r="F1100" s="291" t="s">
        <v>271</v>
      </c>
      <c r="G1100" s="210"/>
      <c r="H1100" s="1105" t="s">
        <v>646</v>
      </c>
      <c r="I1100" s="1106"/>
      <c r="J1100" s="209">
        <v>1</v>
      </c>
      <c r="K1100" s="190" t="s">
        <v>149</v>
      </c>
      <c r="L1100" s="1089" t="s">
        <v>918</v>
      </c>
      <c r="M1100" s="547" t="s">
        <v>922</v>
      </c>
    </row>
    <row r="1101" spans="1:13">
      <c r="A1101" s="12" t="s">
        <v>638</v>
      </c>
      <c r="B1101" s="61"/>
      <c r="C1101" s="61"/>
      <c r="D1101" s="61"/>
      <c r="E1101" s="309" t="s">
        <v>529</v>
      </c>
      <c r="F1101" s="291" t="s">
        <v>271</v>
      </c>
      <c r="G1101" s="210"/>
      <c r="H1101" s="1105" t="s">
        <v>646</v>
      </c>
      <c r="I1101" s="1106"/>
      <c r="J1101" s="209">
        <v>1</v>
      </c>
      <c r="K1101" s="190" t="s">
        <v>149</v>
      </c>
      <c r="L1101" s="1089" t="s">
        <v>918</v>
      </c>
      <c r="M1101" s="547" t="s">
        <v>922</v>
      </c>
    </row>
    <row r="1102" spans="1:13">
      <c r="A1102" s="12" t="s">
        <v>639</v>
      </c>
      <c r="B1102" s="61"/>
      <c r="C1102" s="61"/>
      <c r="D1102" s="61"/>
      <c r="E1102" s="309" t="s">
        <v>519</v>
      </c>
      <c r="F1102" s="291" t="s">
        <v>271</v>
      </c>
      <c r="G1102" s="210"/>
      <c r="H1102" s="1105" t="s">
        <v>646</v>
      </c>
      <c r="I1102" s="1106"/>
      <c r="J1102" s="209">
        <v>1</v>
      </c>
      <c r="K1102" s="190" t="s">
        <v>149</v>
      </c>
      <c r="L1102" s="1089" t="s">
        <v>918</v>
      </c>
      <c r="M1102" s="547" t="s">
        <v>922</v>
      </c>
    </row>
    <row r="1103" spans="1:13">
      <c r="A1103" s="60"/>
      <c r="B1103" s="61"/>
      <c r="C1103" s="61"/>
      <c r="D1103" s="61"/>
      <c r="E1103" s="316"/>
      <c r="F1103" s="38"/>
      <c r="G1103" s="257"/>
      <c r="H1103" s="38"/>
      <c r="I1103" s="257"/>
      <c r="J1103" s="38"/>
      <c r="K1103" s="247"/>
      <c r="L1103" s="1091"/>
    </row>
    <row r="1104" spans="1:13">
      <c r="A1104" s="21" t="s">
        <v>744</v>
      </c>
      <c r="B1104" s="61"/>
      <c r="C1104" s="61"/>
      <c r="D1104" s="61"/>
      <c r="E1104" s="316"/>
      <c r="F1104" s="38"/>
      <c r="G1104" s="257"/>
      <c r="H1104" s="38"/>
      <c r="I1104" s="257"/>
      <c r="J1104" s="38"/>
      <c r="K1104" s="247"/>
      <c r="L1104" s="1091"/>
    </row>
    <row r="1105" spans="1:13">
      <c r="A1105" s="12" t="s">
        <v>745</v>
      </c>
      <c r="B1105" s="61"/>
      <c r="C1105" s="61"/>
      <c r="D1105" s="61"/>
      <c r="E1105" s="309" t="s">
        <v>306</v>
      </c>
      <c r="F1105" s="291" t="s">
        <v>271</v>
      </c>
      <c r="G1105" s="210"/>
      <c r="H1105" s="1105" t="s">
        <v>646</v>
      </c>
      <c r="I1105" s="1106"/>
      <c r="J1105" s="209">
        <v>1</v>
      </c>
      <c r="K1105" s="190" t="s">
        <v>149</v>
      </c>
      <c r="L1105" s="1089" t="s">
        <v>918</v>
      </c>
      <c r="M1105" s="547" t="s">
        <v>922</v>
      </c>
    </row>
    <row r="1106" spans="1:13">
      <c r="A1106" s="60"/>
      <c r="B1106" s="61"/>
      <c r="C1106" s="61"/>
      <c r="D1106" s="61"/>
      <c r="E1106" s="316"/>
      <c r="F1106" s="38"/>
      <c r="G1106" s="257"/>
      <c r="H1106" s="38"/>
      <c r="I1106" s="257"/>
      <c r="J1106" s="38"/>
      <c r="K1106" s="247"/>
      <c r="L1106" s="1091"/>
    </row>
    <row r="1107" spans="1:13">
      <c r="A1107" s="60"/>
      <c r="B1107" s="61"/>
      <c r="C1107" s="61"/>
      <c r="D1107" s="61"/>
      <c r="E1107" s="316"/>
      <c r="F1107" s="38"/>
      <c r="G1107" s="257"/>
      <c r="H1107" s="38"/>
      <c r="I1107" s="257"/>
      <c r="J1107" s="38"/>
      <c r="K1107" s="247"/>
      <c r="L1107" s="1091"/>
    </row>
    <row r="1108" spans="1:13">
      <c r="A1108" s="21" t="s">
        <v>640</v>
      </c>
      <c r="B1108" s="61"/>
      <c r="C1108" s="61"/>
      <c r="D1108" s="61"/>
      <c r="E1108" s="316"/>
      <c r="F1108" s="38"/>
      <c r="G1108" s="257"/>
      <c r="H1108" s="38"/>
      <c r="I1108" s="257"/>
      <c r="J1108" s="38"/>
      <c r="K1108" s="247"/>
      <c r="L1108" s="1091"/>
    </row>
    <row r="1109" spans="1:13">
      <c r="A1109" s="21" t="s">
        <v>746</v>
      </c>
      <c r="B1109" s="61"/>
      <c r="C1109" s="61"/>
      <c r="D1109" s="61"/>
      <c r="E1109" s="316"/>
      <c r="F1109" s="38"/>
      <c r="G1109" s="257"/>
      <c r="H1109" s="38"/>
      <c r="I1109" s="257"/>
      <c r="J1109" s="38"/>
      <c r="K1109" s="247"/>
      <c r="L1109" s="1091"/>
    </row>
    <row r="1110" spans="1:13">
      <c r="A1110" s="12" t="s">
        <v>641</v>
      </c>
      <c r="B1110" s="61"/>
      <c r="C1110" s="61"/>
      <c r="D1110" s="61"/>
      <c r="E1110" s="206" t="s">
        <v>426</v>
      </c>
      <c r="F1110" s="291" t="s">
        <v>271</v>
      </c>
      <c r="G1110" s="210"/>
      <c r="H1110" s="1105" t="s">
        <v>646</v>
      </c>
      <c r="I1110" s="1106"/>
      <c r="J1110" s="209">
        <v>1</v>
      </c>
      <c r="K1110" s="190" t="s">
        <v>149</v>
      </c>
      <c r="L1110" s="1089" t="s">
        <v>918</v>
      </c>
      <c r="M1110" s="547" t="s">
        <v>922</v>
      </c>
    </row>
    <row r="1111" spans="1:13">
      <c r="A1111" s="12" t="s">
        <v>642</v>
      </c>
      <c r="B1111" s="61"/>
      <c r="C1111" s="61"/>
      <c r="D1111" s="61"/>
      <c r="E1111" s="309" t="s">
        <v>529</v>
      </c>
      <c r="F1111" s="291" t="s">
        <v>271</v>
      </c>
      <c r="G1111" s="210"/>
      <c r="H1111" s="1105" t="s">
        <v>646</v>
      </c>
      <c r="I1111" s="1106"/>
      <c r="J1111" s="209">
        <v>1</v>
      </c>
      <c r="K1111" s="190" t="s">
        <v>149</v>
      </c>
      <c r="L1111" s="1089" t="s">
        <v>918</v>
      </c>
      <c r="M1111" s="547" t="s">
        <v>922</v>
      </c>
    </row>
    <row r="1112" spans="1:13">
      <c r="A1112" s="12" t="s">
        <v>639</v>
      </c>
      <c r="B1112" s="61"/>
      <c r="C1112" s="61"/>
      <c r="D1112" s="61"/>
      <c r="E1112" s="309" t="s">
        <v>643</v>
      </c>
      <c r="F1112" s="291" t="s">
        <v>271</v>
      </c>
      <c r="G1112" s="210"/>
      <c r="H1112" s="1105" t="s">
        <v>646</v>
      </c>
      <c r="I1112" s="1106"/>
      <c r="J1112" s="209">
        <v>1</v>
      </c>
      <c r="K1112" s="190" t="s">
        <v>149</v>
      </c>
      <c r="L1112" s="1089" t="s">
        <v>918</v>
      </c>
      <c r="M1112" s="547" t="s">
        <v>922</v>
      </c>
    </row>
    <row r="1113" spans="1:13">
      <c r="A1113" s="60"/>
      <c r="B1113" s="12"/>
      <c r="C1113" s="61"/>
      <c r="D1113" s="61"/>
      <c r="E1113" s="316"/>
      <c r="F1113" s="38"/>
      <c r="G1113" s="257"/>
      <c r="H1113" s="38"/>
      <c r="I1113" s="257"/>
      <c r="J1113" s="38"/>
      <c r="K1113" s="247"/>
      <c r="L1113" s="1091"/>
    </row>
    <row r="1114" spans="1:13">
      <c r="A1114" s="21" t="s">
        <v>747</v>
      </c>
      <c r="B1114" s="12"/>
      <c r="C1114" s="61"/>
      <c r="D1114" s="61"/>
      <c r="E1114" s="316"/>
      <c r="F1114" s="38"/>
      <c r="G1114" s="257"/>
      <c r="H1114" s="38"/>
      <c r="I1114" s="257"/>
      <c r="J1114" s="38"/>
      <c r="K1114" s="247"/>
      <c r="L1114" s="1091"/>
    </row>
    <row r="1115" spans="1:13">
      <c r="A1115" s="12" t="s">
        <v>644</v>
      </c>
      <c r="B1115" s="12"/>
      <c r="C1115" s="61"/>
      <c r="D1115" s="61"/>
      <c r="E1115" s="309" t="s">
        <v>645</v>
      </c>
      <c r="F1115" s="291" t="s">
        <v>271</v>
      </c>
      <c r="G1115" s="210"/>
      <c r="H1115" s="1105" t="s">
        <v>646</v>
      </c>
      <c r="I1115" s="1106"/>
      <c r="J1115" s="209">
        <v>1</v>
      </c>
      <c r="K1115" s="190" t="s">
        <v>149</v>
      </c>
      <c r="L1115" s="1089" t="s">
        <v>918</v>
      </c>
      <c r="M1115" s="547" t="s">
        <v>922</v>
      </c>
    </row>
    <row r="1116" spans="1:13">
      <c r="A1116" s="60"/>
      <c r="B1116" s="61"/>
      <c r="C1116" s="61"/>
      <c r="D1116" s="61"/>
      <c r="E1116" s="316"/>
      <c r="F1116" s="38"/>
      <c r="G1116" s="257"/>
      <c r="H1116" s="38"/>
      <c r="I1116" s="257"/>
      <c r="J1116" s="38"/>
      <c r="K1116" s="247"/>
      <c r="L1116" s="1091"/>
    </row>
    <row r="1117" spans="1:13">
      <c r="A1117" s="21" t="s">
        <v>748</v>
      </c>
      <c r="B1117" s="61"/>
      <c r="C1117" s="61"/>
      <c r="D1117" s="61"/>
      <c r="E1117" s="316"/>
      <c r="F1117" s="38"/>
      <c r="G1117" s="257"/>
      <c r="H1117" s="38"/>
      <c r="I1117" s="257"/>
      <c r="J1117" s="38"/>
      <c r="K1117" s="247"/>
      <c r="L1117" s="1091"/>
    </row>
    <row r="1118" spans="1:13">
      <c r="A1118" s="12" t="s">
        <v>750</v>
      </c>
      <c r="B1118" s="61"/>
      <c r="C1118" s="61"/>
      <c r="D1118" s="61"/>
      <c r="E1118" s="316"/>
      <c r="F1118" s="244"/>
      <c r="G1118" s="442"/>
      <c r="H1118" s="244"/>
      <c r="I1118" s="442"/>
      <c r="J1118" s="244"/>
      <c r="K1118" s="290"/>
      <c r="L1118" s="1091"/>
    </row>
    <row r="1119" spans="1:13">
      <c r="A1119" s="12" t="s">
        <v>749</v>
      </c>
      <c r="B1119" s="61"/>
      <c r="C1119" s="61"/>
      <c r="D1119" s="61"/>
      <c r="E1119" s="309" t="s">
        <v>645</v>
      </c>
      <c r="F1119" s="291" t="s">
        <v>271</v>
      </c>
      <c r="G1119" s="210"/>
      <c r="H1119" s="1105" t="s">
        <v>646</v>
      </c>
      <c r="I1119" s="1106"/>
      <c r="J1119" s="209">
        <v>1</v>
      </c>
      <c r="K1119" s="190" t="s">
        <v>149</v>
      </c>
      <c r="L1119" s="1089" t="s">
        <v>918</v>
      </c>
      <c r="M1119" s="547" t="s">
        <v>922</v>
      </c>
    </row>
    <row r="1120" spans="1:13">
      <c r="A1120" s="12" t="s">
        <v>751</v>
      </c>
      <c r="B1120" s="61"/>
      <c r="C1120" s="61"/>
      <c r="D1120" s="61"/>
      <c r="E1120" s="309" t="s">
        <v>645</v>
      </c>
      <c r="F1120" s="291" t="s">
        <v>271</v>
      </c>
      <c r="G1120" s="210"/>
      <c r="H1120" s="1105" t="s">
        <v>646</v>
      </c>
      <c r="I1120" s="1106"/>
      <c r="J1120" s="209">
        <v>1</v>
      </c>
      <c r="K1120" s="190" t="s">
        <v>149</v>
      </c>
      <c r="L1120" s="1089" t="s">
        <v>918</v>
      </c>
      <c r="M1120" s="547" t="s">
        <v>922</v>
      </c>
    </row>
    <row r="1121" spans="1:27">
      <c r="A1121" s="12" t="s">
        <v>752</v>
      </c>
      <c r="B1121" s="61"/>
      <c r="C1121" s="61"/>
      <c r="D1121" s="61"/>
      <c r="E1121" s="309" t="s">
        <v>645</v>
      </c>
      <c r="F1121" s="291" t="s">
        <v>271</v>
      </c>
      <c r="G1121" s="210"/>
      <c r="H1121" s="1105" t="s">
        <v>646</v>
      </c>
      <c r="I1121" s="1106"/>
      <c r="J1121" s="209">
        <v>1</v>
      </c>
      <c r="K1121" s="190" t="s">
        <v>149</v>
      </c>
      <c r="L1121" s="1089" t="s">
        <v>918</v>
      </c>
      <c r="M1121" s="547" t="s">
        <v>922</v>
      </c>
    </row>
    <row r="1122" spans="1:27">
      <c r="A1122" s="12" t="s">
        <v>753</v>
      </c>
      <c r="B1122" s="61"/>
      <c r="C1122" s="61"/>
      <c r="D1122" s="61"/>
      <c r="E1122" s="309" t="s">
        <v>645</v>
      </c>
      <c r="F1122" s="291" t="s">
        <v>271</v>
      </c>
      <c r="G1122" s="210"/>
      <c r="H1122" s="1105" t="s">
        <v>646</v>
      </c>
      <c r="I1122" s="1106"/>
      <c r="J1122" s="209">
        <v>1</v>
      </c>
      <c r="K1122" s="190" t="s">
        <v>149</v>
      </c>
      <c r="L1122" s="1089" t="s">
        <v>918</v>
      </c>
      <c r="M1122" s="547" t="s">
        <v>922</v>
      </c>
    </row>
    <row r="1123" spans="1:27">
      <c r="A1123" s="60"/>
      <c r="B1123" s="61"/>
      <c r="C1123" s="61"/>
      <c r="D1123" s="61"/>
      <c r="E1123" s="316"/>
      <c r="F1123" s="38"/>
      <c r="G1123" s="257"/>
      <c r="H1123" s="38"/>
      <c r="I1123" s="257"/>
      <c r="J1123" s="38"/>
      <c r="K1123" s="247"/>
      <c r="L1123" s="1091"/>
    </row>
    <row r="1124" spans="1:27">
      <c r="A1124" s="21" t="s">
        <v>1237</v>
      </c>
      <c r="B1124" s="61"/>
      <c r="C1124" s="61"/>
      <c r="D1124" s="61"/>
      <c r="E1124" s="316"/>
      <c r="F1124" s="38"/>
      <c r="G1124" s="257"/>
      <c r="H1124" s="38"/>
      <c r="I1124" s="257"/>
      <c r="J1124" s="38"/>
      <c r="K1124" s="247"/>
      <c r="L1124" s="1091"/>
    </row>
    <row r="1125" spans="1:27" s="10" customFormat="1">
      <c r="A1125" s="12" t="s">
        <v>1152</v>
      </c>
      <c r="B1125" s="61"/>
      <c r="C1125" s="61"/>
      <c r="D1125" s="61"/>
      <c r="E1125" s="395" t="s">
        <v>654</v>
      </c>
      <c r="F1125" s="291" t="s">
        <v>271</v>
      </c>
      <c r="G1125" s="210"/>
      <c r="H1125" s="1105" t="s">
        <v>646</v>
      </c>
      <c r="I1125" s="1106"/>
      <c r="J1125" s="209">
        <v>1</v>
      </c>
      <c r="K1125" s="190" t="s">
        <v>149</v>
      </c>
      <c r="L1125" s="1089" t="s">
        <v>918</v>
      </c>
      <c r="M1125" s="547" t="s">
        <v>922</v>
      </c>
    </row>
    <row r="1126" spans="1:27">
      <c r="A1126" s="24"/>
      <c r="B1126" s="24"/>
      <c r="C1126" s="24"/>
      <c r="D1126" s="24"/>
      <c r="E1126" s="175"/>
      <c r="F1126" s="193"/>
      <c r="G1126" s="570"/>
      <c r="H1126" s="195"/>
      <c r="I1126" s="570"/>
      <c r="J1126" s="195"/>
      <c r="K1126" s="696"/>
      <c r="L1126" s="1091"/>
    </row>
    <row r="1127" spans="1:27" ht="15" thickBot="1">
      <c r="A1127" s="12"/>
      <c r="B1127" s="12"/>
      <c r="C1127" s="12"/>
      <c r="D1127" s="12"/>
      <c r="E1127" s="390"/>
      <c r="F1127" s="42"/>
      <c r="G1127" s="576"/>
      <c r="H1127" s="42"/>
      <c r="J1127" s="1103" t="s">
        <v>604</v>
      </c>
      <c r="K1127" s="1103"/>
      <c r="L1127" s="1281">
        <f>SUM(M1054:M1125)</f>
        <v>0</v>
      </c>
      <c r="M1127" s="1281"/>
    </row>
    <row r="1128" spans="1:27">
      <c r="A1128" s="12"/>
      <c r="B1128" s="12"/>
      <c r="C1128" s="12"/>
      <c r="D1128" s="12"/>
      <c r="E1128" s="390"/>
      <c r="F1128" s="42"/>
      <c r="G1128" s="576"/>
      <c r="H1128" s="42"/>
      <c r="J1128" s="42"/>
      <c r="K1128" s="21"/>
      <c r="L1128" s="1093"/>
      <c r="M1128" s="580"/>
    </row>
    <row r="1129" spans="1:27">
      <c r="A1129" s="50" t="s">
        <v>1251</v>
      </c>
      <c r="B1129" s="13"/>
      <c r="C1129" s="13"/>
      <c r="D1129" s="13"/>
      <c r="E1129" s="29"/>
      <c r="G1129" s="669"/>
      <c r="L1129" s="1088"/>
    </row>
    <row r="1130" spans="1:27" ht="37.200000000000003" customHeight="1">
      <c r="A1130" s="1221" t="s">
        <v>1089</v>
      </c>
      <c r="B1130" s="1221"/>
      <c r="C1130" s="1221"/>
      <c r="D1130" s="1221"/>
      <c r="E1130" s="29"/>
      <c r="F1130" s="286" t="s">
        <v>878</v>
      </c>
      <c r="G1130" s="488"/>
      <c r="H1130" s="267" t="s">
        <v>654</v>
      </c>
      <c r="I1130" s="267"/>
      <c r="J1130" s="282" t="s">
        <v>878</v>
      </c>
      <c r="K1130" s="190">
        <v>300</v>
      </c>
      <c r="L1130" s="1005"/>
      <c r="M1130" s="597">
        <f>K1130*L1130</f>
        <v>0</v>
      </c>
    </row>
    <row r="1131" spans="1:27">
      <c r="A1131" s="12" t="s">
        <v>1238</v>
      </c>
      <c r="B1131" s="197"/>
      <c r="C1131" s="197"/>
      <c r="D1131" s="197"/>
      <c r="E1131" s="309" t="s">
        <v>880</v>
      </c>
      <c r="F1131" s="291" t="s">
        <v>878</v>
      </c>
      <c r="G1131" s="208">
        <v>540</v>
      </c>
      <c r="H1131" s="504" t="s">
        <v>1239</v>
      </c>
      <c r="I1131" s="267"/>
      <c r="J1131" s="209" t="s">
        <v>1240</v>
      </c>
      <c r="K1131" s="190">
        <v>320</v>
      </c>
      <c r="L1131" s="1005"/>
      <c r="M1131" s="597">
        <f>L1131*K1131</f>
        <v>0</v>
      </c>
    </row>
    <row r="1132" spans="1:27" ht="15.75" customHeight="1">
      <c r="A1132" s="12" t="s">
        <v>1241</v>
      </c>
      <c r="B1132" s="197"/>
      <c r="C1132" s="197"/>
      <c r="D1132" s="197"/>
      <c r="E1132" s="309" t="s">
        <v>880</v>
      </c>
      <c r="F1132" s="291" t="s">
        <v>878</v>
      </c>
      <c r="G1132" s="208">
        <v>540</v>
      </c>
      <c r="H1132" s="504" t="s">
        <v>1239</v>
      </c>
      <c r="I1132" s="267"/>
      <c r="J1132" s="209" t="s">
        <v>1240</v>
      </c>
      <c r="K1132" s="190">
        <v>320</v>
      </c>
      <c r="L1132" s="1005"/>
      <c r="M1132" s="597">
        <f>L1132*K1132</f>
        <v>0</v>
      </c>
    </row>
    <row r="1133" spans="1:27">
      <c r="A1133" s="1113" t="s">
        <v>882</v>
      </c>
      <c r="B1133" s="1113"/>
      <c r="C1133" s="1113"/>
      <c r="D1133" s="1114"/>
      <c r="E1133" s="267" t="s">
        <v>654</v>
      </c>
      <c r="F1133" s="207" t="s">
        <v>860</v>
      </c>
      <c r="G1133" s="488">
        <v>15</v>
      </c>
      <c r="H1133" s="267">
        <v>1</v>
      </c>
      <c r="I1133" s="267"/>
      <c r="J1133" s="267">
        <v>1</v>
      </c>
      <c r="K1133" s="190">
        <v>15</v>
      </c>
      <c r="L1133" s="1005"/>
      <c r="M1133" s="597">
        <f>K1133*L1133</f>
        <v>0</v>
      </c>
      <c r="N1133" s="10"/>
      <c r="O1133" s="10"/>
      <c r="P1133" s="10"/>
      <c r="Q1133" s="10"/>
      <c r="R1133" s="10"/>
      <c r="S1133" s="10"/>
      <c r="T1133" s="10"/>
      <c r="U1133" s="10"/>
      <c r="V1133" s="10"/>
      <c r="W1133" s="10"/>
      <c r="X1133" s="10"/>
      <c r="Y1133" s="10"/>
      <c r="Z1133" s="10"/>
      <c r="AA1133" s="10"/>
    </row>
    <row r="1134" spans="1:27">
      <c r="A1134" s="150"/>
      <c r="B1134" s="150"/>
      <c r="C1134" s="150"/>
      <c r="D1134" s="157"/>
      <c r="E1134" s="261"/>
      <c r="F1134" s="256"/>
      <c r="G1134" s="670"/>
      <c r="H1134" s="261"/>
      <c r="I1134" s="261"/>
      <c r="J1134" s="261"/>
      <c r="K1134" s="247"/>
      <c r="L1134" s="1090"/>
      <c r="M1134" s="571"/>
      <c r="N1134" s="10"/>
      <c r="O1134" s="10"/>
      <c r="P1134" s="10"/>
      <c r="Q1134" s="10"/>
      <c r="R1134" s="10"/>
      <c r="S1134" s="10"/>
      <c r="T1134" s="10"/>
      <c r="U1134" s="10"/>
      <c r="V1134" s="10"/>
      <c r="W1134" s="10"/>
      <c r="X1134" s="10"/>
      <c r="Y1134" s="10"/>
      <c r="Z1134" s="10"/>
      <c r="AA1134" s="10"/>
    </row>
    <row r="1135" spans="1:27" ht="15" thickBot="1">
      <c r="A1135" s="20"/>
      <c r="B1135" s="92"/>
      <c r="C1135" s="92"/>
      <c r="D1135" s="92"/>
      <c r="E1135" s="123"/>
      <c r="F1135" s="1102" t="s">
        <v>1251</v>
      </c>
      <c r="G1135" s="1102"/>
      <c r="H1135" s="1102"/>
      <c r="I1135" s="1102"/>
      <c r="J1135" s="1102"/>
      <c r="K1135" s="1102"/>
      <c r="L1135" s="1281">
        <f>SUM(M1130:M1133)</f>
        <v>0</v>
      </c>
      <c r="M1135" s="1281"/>
      <c r="N1135" s="10"/>
      <c r="O1135" s="10"/>
      <c r="P1135" s="10"/>
      <c r="Q1135" s="10"/>
      <c r="R1135" s="10"/>
      <c r="S1135" s="10"/>
      <c r="T1135" s="10"/>
      <c r="U1135" s="10"/>
      <c r="V1135" s="10"/>
      <c r="W1135" s="10"/>
      <c r="X1135" s="10"/>
      <c r="Y1135" s="10"/>
      <c r="Z1135" s="10"/>
      <c r="AA1135" s="10"/>
    </row>
    <row r="1136" spans="1:27">
      <c r="A1136" s="21" t="s">
        <v>885</v>
      </c>
      <c r="B1136" s="13"/>
      <c r="C1136" s="13"/>
      <c r="D1136" s="13"/>
      <c r="E1136" s="29"/>
      <c r="F1136" s="35"/>
      <c r="G1136" s="671"/>
      <c r="H1136" s="39"/>
      <c r="I1136" s="544"/>
      <c r="J1136" s="39"/>
      <c r="K1136" s="247"/>
      <c r="L1136" s="1095"/>
      <c r="M1136" s="139"/>
      <c r="N1136" s="10"/>
      <c r="O1136" s="10"/>
      <c r="P1136" s="10"/>
      <c r="Q1136" s="10"/>
      <c r="R1136" s="10"/>
      <c r="S1136" s="10"/>
      <c r="T1136" s="10"/>
      <c r="U1136" s="10"/>
      <c r="V1136" s="10"/>
      <c r="W1136" s="10"/>
      <c r="X1136" s="10"/>
      <c r="Y1136" s="10"/>
      <c r="Z1136" s="10"/>
      <c r="AA1136" s="10"/>
    </row>
    <row r="1137" spans="1:27">
      <c r="A1137" s="1222" t="s">
        <v>1242</v>
      </c>
      <c r="B1137" s="1222"/>
      <c r="C1137" s="1222"/>
      <c r="D1137" s="1222"/>
      <c r="E1137" s="1222"/>
      <c r="F1137" s="1222"/>
      <c r="G1137" s="1222"/>
      <c r="H1137" s="1222"/>
      <c r="I1137" s="1222"/>
      <c r="J1137" s="1222"/>
      <c r="K1137" s="1222"/>
      <c r="L1137" s="1095"/>
      <c r="M1137" s="139"/>
      <c r="N1137" s="10"/>
      <c r="O1137" s="10"/>
      <c r="P1137" s="10"/>
      <c r="Q1137" s="10"/>
      <c r="R1137" s="10"/>
      <c r="S1137" s="10"/>
      <c r="T1137" s="10"/>
      <c r="U1137" s="10"/>
      <c r="V1137" s="10"/>
      <c r="W1137" s="10"/>
      <c r="X1137" s="10"/>
      <c r="Y1137" s="10"/>
      <c r="Z1137" s="10"/>
      <c r="AA1137" s="10"/>
    </row>
    <row r="1138" spans="1:27">
      <c r="A1138" s="1113" t="s">
        <v>861</v>
      </c>
      <c r="B1138" s="1113"/>
      <c r="C1138" s="1113"/>
      <c r="D1138" s="1114"/>
      <c r="E1138" s="398"/>
      <c r="F1138" s="207" t="s">
        <v>883</v>
      </c>
      <c r="G1138" s="672"/>
      <c r="H1138" s="210">
        <v>1</v>
      </c>
      <c r="I1138" s="396"/>
      <c r="J1138" s="209">
        <v>1</v>
      </c>
      <c r="K1138" s="385">
        <v>1</v>
      </c>
      <c r="L1138" s="1009"/>
      <c r="M1138" s="597">
        <f>K1138*L1138</f>
        <v>0</v>
      </c>
    </row>
    <row r="1139" spans="1:27" ht="17.25" customHeight="1">
      <c r="A1139" s="101"/>
      <c r="B1139" s="84"/>
      <c r="C1139" s="84"/>
      <c r="D1139" s="84"/>
      <c r="E1139" s="126"/>
      <c r="F1139" s="124"/>
      <c r="G1139" s="112"/>
      <c r="H1139" s="125"/>
      <c r="I1139" s="125"/>
      <c r="J1139" s="125"/>
      <c r="K1139" s="128"/>
      <c r="L1139" s="1096"/>
      <c r="M1139" s="139"/>
    </row>
    <row r="1140" spans="1:27" ht="15" thickBot="1">
      <c r="F1140" s="95"/>
      <c r="G1140" s="1103" t="s">
        <v>885</v>
      </c>
      <c r="H1140" s="1103"/>
      <c r="I1140" s="1103"/>
      <c r="J1140" s="1103"/>
      <c r="K1140" s="1103"/>
      <c r="L1140" s="1285">
        <f>SUM(M1138)</f>
        <v>0</v>
      </c>
      <c r="M1140" s="1285"/>
    </row>
    <row r="1141" spans="1:27">
      <c r="A1141" s="21"/>
      <c r="B1141" s="13"/>
      <c r="C1141" s="13"/>
      <c r="D1141" s="13"/>
      <c r="E1141" s="29"/>
      <c r="F1141" s="42"/>
      <c r="G1141" s="576"/>
      <c r="H1141" s="42"/>
      <c r="J1141" s="42"/>
      <c r="L1141" s="1091"/>
    </row>
    <row r="1142" spans="1:27">
      <c r="K1142" s="1283"/>
      <c r="L1142" s="1283"/>
    </row>
    <row r="1143" spans="1:27">
      <c r="A1143" s="21" t="s">
        <v>9</v>
      </c>
      <c r="B1143" s="1"/>
      <c r="C1143" s="1"/>
      <c r="D1143" s="1"/>
      <c r="E1143" s="505"/>
      <c r="F1143" s="1040">
        <f>L134</f>
        <v>0</v>
      </c>
      <c r="G1143" s="674"/>
      <c r="H1143" s="9"/>
      <c r="I1143" s="9"/>
      <c r="J1143" s="3"/>
      <c r="K1143" s="710"/>
      <c r="L1143" s="1091"/>
      <c r="N1143" s="675"/>
    </row>
    <row r="1144" spans="1:27">
      <c r="A1144" s="21" t="s">
        <v>98</v>
      </c>
      <c r="F1144" s="1040">
        <f>L175</f>
        <v>0</v>
      </c>
      <c r="L1144" s="1091"/>
    </row>
    <row r="1145" spans="1:27">
      <c r="A1145" s="21" t="s">
        <v>121</v>
      </c>
      <c r="F1145" s="1040">
        <f>L565</f>
        <v>0</v>
      </c>
      <c r="K1145" s="1284"/>
      <c r="L1145" s="1284"/>
    </row>
    <row r="1146" spans="1:27">
      <c r="A1146" s="581" t="s">
        <v>1252</v>
      </c>
      <c r="F1146" s="1040">
        <f>L573</f>
        <v>0</v>
      </c>
      <c r="L1146" s="1091"/>
    </row>
    <row r="1147" spans="1:27">
      <c r="A1147" s="21" t="s">
        <v>249</v>
      </c>
      <c r="B1147" s="6"/>
      <c r="C1147" s="6"/>
      <c r="D1147" s="6"/>
      <c r="F1147" s="1040">
        <f>L604</f>
        <v>0</v>
      </c>
      <c r="L1147" s="1091"/>
    </row>
    <row r="1148" spans="1:27">
      <c r="A1148" s="21" t="s">
        <v>273</v>
      </c>
      <c r="F1148" s="1040">
        <f>L723</f>
        <v>0</v>
      </c>
      <c r="L1148" s="1091"/>
    </row>
    <row r="1149" spans="1:27">
      <c r="A1149" s="21" t="s">
        <v>1253</v>
      </c>
      <c r="F1149" s="1040">
        <f>L926</f>
        <v>0</v>
      </c>
      <c r="L1149" s="1091"/>
    </row>
    <row r="1150" spans="1:27">
      <c r="A1150" s="21" t="s">
        <v>1254</v>
      </c>
      <c r="F1150" s="1040">
        <f>L1007</f>
        <v>0</v>
      </c>
      <c r="L1150" s="1091"/>
    </row>
    <row r="1151" spans="1:27">
      <c r="A1151" s="21" t="s">
        <v>1255</v>
      </c>
      <c r="F1151" s="1040">
        <f>L1050</f>
        <v>0</v>
      </c>
      <c r="L1151" s="1091"/>
    </row>
    <row r="1152" spans="1:27">
      <c r="A1152" s="21" t="s">
        <v>604</v>
      </c>
      <c r="F1152" s="1040">
        <f>L1127</f>
        <v>0</v>
      </c>
      <c r="L1152" s="1091"/>
    </row>
    <row r="1153" spans="1:12">
      <c r="A1153" s="50" t="s">
        <v>1251</v>
      </c>
      <c r="F1153" s="1040">
        <f>L1135</f>
        <v>0</v>
      </c>
      <c r="L1153" s="1091"/>
    </row>
    <row r="1154" spans="1:12" ht="15" thickBot="1">
      <c r="A1154" s="1012" t="s">
        <v>885</v>
      </c>
      <c r="B1154" s="1021"/>
      <c r="C1154" s="1021"/>
      <c r="D1154" s="1021"/>
      <c r="E1154" s="1021"/>
      <c r="F1154" s="1040">
        <f>L1140</f>
        <v>0</v>
      </c>
      <c r="L1154" s="1091"/>
    </row>
    <row r="1155" spans="1:12">
      <c r="E1155" s="1039" t="s">
        <v>1261</v>
      </c>
      <c r="F1155" s="1041">
        <f>SUM(F1143:F1154)</f>
        <v>0</v>
      </c>
      <c r="L1155" s="1091"/>
    </row>
    <row r="1156" spans="1:12">
      <c r="L1156" s="1091"/>
    </row>
  </sheetData>
  <sheetProtection algorithmName="SHA-512" hashValue="WJvUqJtqXpNepYVEInnn21S7vWP6IuCVJBqjRak926Cs1+uJ+A4H3Lv/De/9QU/paKQxgT6k6NGF8bya9T11TQ==" saltValue="0QDmTbZ9weDDsycBz3qm/w==" spinCount="100000" sheet="1" selectLockedCells="1"/>
  <mergeCells count="273">
    <mergeCell ref="A11:K13"/>
    <mergeCell ref="A15:K16"/>
    <mergeCell ref="H20:I20"/>
    <mergeCell ref="J20:K20"/>
    <mergeCell ref="L20:M20"/>
    <mergeCell ref="A132:D132"/>
    <mergeCell ref="H180:I187"/>
    <mergeCell ref="L134:M134"/>
    <mergeCell ref="L175:M175"/>
    <mergeCell ref="H192:I195"/>
    <mergeCell ref="A211:D211"/>
    <mergeCell ref="H215:I223"/>
    <mergeCell ref="H227:I230"/>
    <mergeCell ref="A54:D54"/>
    <mergeCell ref="H66:I66"/>
    <mergeCell ref="H67:I67"/>
    <mergeCell ref="H68:I68"/>
    <mergeCell ref="H69:I69"/>
    <mergeCell ref="H70:I70"/>
    <mergeCell ref="H134:K134"/>
    <mergeCell ref="H175:K175"/>
    <mergeCell ref="H279:I282"/>
    <mergeCell ref="H286:I288"/>
    <mergeCell ref="H297:I297"/>
    <mergeCell ref="H301:I302"/>
    <mergeCell ref="A312:D312"/>
    <mergeCell ref="H312:I312"/>
    <mergeCell ref="H234:I236"/>
    <mergeCell ref="H246:I246"/>
    <mergeCell ref="A255:D255"/>
    <mergeCell ref="H255:I255"/>
    <mergeCell ref="A256:D256"/>
    <mergeCell ref="H267:I275"/>
    <mergeCell ref="H390:I393"/>
    <mergeCell ref="H397:I399"/>
    <mergeCell ref="H408:I408"/>
    <mergeCell ref="A418:D418"/>
    <mergeCell ref="H418:I418"/>
    <mergeCell ref="A419:D419"/>
    <mergeCell ref="A313:D313"/>
    <mergeCell ref="H323:I325"/>
    <mergeCell ref="H330:I340"/>
    <mergeCell ref="H345:I348"/>
    <mergeCell ref="A364:D364"/>
    <mergeCell ref="H375:I385"/>
    <mergeCell ref="A487:D487"/>
    <mergeCell ref="H504:I514"/>
    <mergeCell ref="H519:I522"/>
    <mergeCell ref="H526:I528"/>
    <mergeCell ref="H537:I539"/>
    <mergeCell ref="A551:D551"/>
    <mergeCell ref="H551:I551"/>
    <mergeCell ref="H429:I431"/>
    <mergeCell ref="H436:I446"/>
    <mergeCell ref="H451:I454"/>
    <mergeCell ref="H458:I460"/>
    <mergeCell ref="H471:I476"/>
    <mergeCell ref="A486:D486"/>
    <mergeCell ref="H486:I486"/>
    <mergeCell ref="A596:D596"/>
    <mergeCell ref="A600:D600"/>
    <mergeCell ref="A636:D636"/>
    <mergeCell ref="E637:K637"/>
    <mergeCell ref="E638:K638"/>
    <mergeCell ref="E639:K639"/>
    <mergeCell ref="A578:D578"/>
    <mergeCell ref="H578:I578"/>
    <mergeCell ref="H581:I586"/>
    <mergeCell ref="A587:D587"/>
    <mergeCell ref="A594:D594"/>
    <mergeCell ref="A595:D595"/>
    <mergeCell ref="E718:K718"/>
    <mergeCell ref="E719:K719"/>
    <mergeCell ref="E720:K720"/>
    <mergeCell ref="A722:K722"/>
    <mergeCell ref="A728:D728"/>
    <mergeCell ref="H728:I728"/>
    <mergeCell ref="E640:K640"/>
    <mergeCell ref="A674:D674"/>
    <mergeCell ref="A691:D691"/>
    <mergeCell ref="E695:K695"/>
    <mergeCell ref="E696:K696"/>
    <mergeCell ref="E697:K697"/>
    <mergeCell ref="H740:I740"/>
    <mergeCell ref="A741:D741"/>
    <mergeCell ref="H741:I741"/>
    <mergeCell ref="A746:D746"/>
    <mergeCell ref="H746:I746"/>
    <mergeCell ref="H747:I747"/>
    <mergeCell ref="H729:I729"/>
    <mergeCell ref="A730:D730"/>
    <mergeCell ref="H730:I730"/>
    <mergeCell ref="A731:D731"/>
    <mergeCell ref="H731:I731"/>
    <mergeCell ref="H739:I739"/>
    <mergeCell ref="H761:I761"/>
    <mergeCell ref="H762:I762"/>
    <mergeCell ref="H765:I765"/>
    <mergeCell ref="H766:I766"/>
    <mergeCell ref="H767:I767"/>
    <mergeCell ref="H770:I770"/>
    <mergeCell ref="H748:I748"/>
    <mergeCell ref="H749:I749"/>
    <mergeCell ref="H753:I753"/>
    <mergeCell ref="H754:I754"/>
    <mergeCell ref="H757:I757"/>
    <mergeCell ref="H758:I758"/>
    <mergeCell ref="H780:I780"/>
    <mergeCell ref="H781:I781"/>
    <mergeCell ref="H782:I782"/>
    <mergeCell ref="H783:I783"/>
    <mergeCell ref="A790:D790"/>
    <mergeCell ref="H790:I790"/>
    <mergeCell ref="H771:I771"/>
    <mergeCell ref="H774:I774"/>
    <mergeCell ref="A775:D775"/>
    <mergeCell ref="H775:I775"/>
    <mergeCell ref="H778:I778"/>
    <mergeCell ref="H779:I779"/>
    <mergeCell ref="H805:I805"/>
    <mergeCell ref="A806:D806"/>
    <mergeCell ref="H806:I806"/>
    <mergeCell ref="H809:I809"/>
    <mergeCell ref="H810:I810"/>
    <mergeCell ref="H811:I811"/>
    <mergeCell ref="H791:I791"/>
    <mergeCell ref="H796:I796"/>
    <mergeCell ref="H797:I797"/>
    <mergeCell ref="H800:I800"/>
    <mergeCell ref="H801:I801"/>
    <mergeCell ref="H804:I804"/>
    <mergeCell ref="A871:D871"/>
    <mergeCell ref="H882:I882"/>
    <mergeCell ref="H883:I883"/>
    <mergeCell ref="H884:I884"/>
    <mergeCell ref="H885:I885"/>
    <mergeCell ref="H886:I886"/>
    <mergeCell ref="H812:I812"/>
    <mergeCell ref="H813:I813"/>
    <mergeCell ref="H814:I814"/>
    <mergeCell ref="H815:I815"/>
    <mergeCell ref="H816:I816"/>
    <mergeCell ref="A850:D850"/>
    <mergeCell ref="H895:I895"/>
    <mergeCell ref="H896:I896"/>
    <mergeCell ref="H897:I897"/>
    <mergeCell ref="A930:D930"/>
    <mergeCell ref="H930:I930"/>
    <mergeCell ref="A931:D931"/>
    <mergeCell ref="H931:I931"/>
    <mergeCell ref="H887:I887"/>
    <mergeCell ref="H888:I888"/>
    <mergeCell ref="H891:I891"/>
    <mergeCell ref="H892:I892"/>
    <mergeCell ref="H893:I893"/>
    <mergeCell ref="H894:I894"/>
    <mergeCell ref="F926:K926"/>
    <mergeCell ref="J947:J948"/>
    <mergeCell ref="A948:D948"/>
    <mergeCell ref="H948:I948"/>
    <mergeCell ref="A932:D932"/>
    <mergeCell ref="A936:D936"/>
    <mergeCell ref="H936:I936"/>
    <mergeCell ref="A937:D937"/>
    <mergeCell ref="A941:D941"/>
    <mergeCell ref="H941:I941"/>
    <mergeCell ref="H949:I949"/>
    <mergeCell ref="H954:I954"/>
    <mergeCell ref="H955:I955"/>
    <mergeCell ref="H956:I956"/>
    <mergeCell ref="H959:I959"/>
    <mergeCell ref="H960:I960"/>
    <mergeCell ref="A942:D942"/>
    <mergeCell ref="A947:D947"/>
    <mergeCell ref="H947:I947"/>
    <mergeCell ref="H976:I976"/>
    <mergeCell ref="H977:I977"/>
    <mergeCell ref="H978:I978"/>
    <mergeCell ref="H979:I979"/>
    <mergeCell ref="A983:D983"/>
    <mergeCell ref="A989:D989"/>
    <mergeCell ref="H989:I989"/>
    <mergeCell ref="H962:I962"/>
    <mergeCell ref="H963:I963"/>
    <mergeCell ref="H966:I966"/>
    <mergeCell ref="H973:I973"/>
    <mergeCell ref="H974:I974"/>
    <mergeCell ref="H975:I975"/>
    <mergeCell ref="H1012:I1012"/>
    <mergeCell ref="H1013:I1013"/>
    <mergeCell ref="H1014:I1014"/>
    <mergeCell ref="H1015:I1015"/>
    <mergeCell ref="H1016:I1016"/>
    <mergeCell ref="H1017:I1017"/>
    <mergeCell ref="H990:I990"/>
    <mergeCell ref="H996:I996"/>
    <mergeCell ref="H997:I997"/>
    <mergeCell ref="H1000:I1000"/>
    <mergeCell ref="A1006:K1006"/>
    <mergeCell ref="H1011:I1011"/>
    <mergeCell ref="H1024:I1024"/>
    <mergeCell ref="H1025:I1025"/>
    <mergeCell ref="H1026:I1026"/>
    <mergeCell ref="H1027:I1027"/>
    <mergeCell ref="H1028:I1028"/>
    <mergeCell ref="H1029:I1029"/>
    <mergeCell ref="H1018:I1018"/>
    <mergeCell ref="H1019:I1019"/>
    <mergeCell ref="H1020:I1020"/>
    <mergeCell ref="H1021:I1021"/>
    <mergeCell ref="H1022:I1022"/>
    <mergeCell ref="H1023:I1023"/>
    <mergeCell ref="A1133:D1133"/>
    <mergeCell ref="A1137:K1137"/>
    <mergeCell ref="A1138:D1138"/>
    <mergeCell ref="K1142:L1142"/>
    <mergeCell ref="K1145:L1145"/>
    <mergeCell ref="H1115:I1115"/>
    <mergeCell ref="H1119:I1119"/>
    <mergeCell ref="H1120:I1120"/>
    <mergeCell ref="H1121:I1121"/>
    <mergeCell ref="H1122:I1122"/>
    <mergeCell ref="H1125:I1125"/>
    <mergeCell ref="G1140:K1140"/>
    <mergeCell ref="L1140:M1140"/>
    <mergeCell ref="G565:K565"/>
    <mergeCell ref="L565:M565"/>
    <mergeCell ref="H573:K573"/>
    <mergeCell ref="L573:M573"/>
    <mergeCell ref="I604:K604"/>
    <mergeCell ref="L604:M604"/>
    <mergeCell ref="I723:K723"/>
    <mergeCell ref="L723:M723"/>
    <mergeCell ref="A1130:D1130"/>
    <mergeCell ref="H1101:I1101"/>
    <mergeCell ref="H1102:I1102"/>
    <mergeCell ref="H1105:I1105"/>
    <mergeCell ref="H1110:I1110"/>
    <mergeCell ref="H1111:I1111"/>
    <mergeCell ref="H1112:I1112"/>
    <mergeCell ref="H1088:I1088"/>
    <mergeCell ref="H1089:I1089"/>
    <mergeCell ref="H1090:I1090"/>
    <mergeCell ref="H1093:I1093"/>
    <mergeCell ref="H1094:I1094"/>
    <mergeCell ref="H1100:I1100"/>
    <mergeCell ref="H1078:I1078"/>
    <mergeCell ref="H1079:I1079"/>
    <mergeCell ref="H1082:I1082"/>
    <mergeCell ref="L926:M926"/>
    <mergeCell ref="I1007:K1007"/>
    <mergeCell ref="L1007:M1007"/>
    <mergeCell ref="H1050:K1050"/>
    <mergeCell ref="L1050:M1050"/>
    <mergeCell ref="J1127:K1127"/>
    <mergeCell ref="L1127:M1127"/>
    <mergeCell ref="L1135:M1135"/>
    <mergeCell ref="F1135:K1135"/>
    <mergeCell ref="H1083:I1083"/>
    <mergeCell ref="H1084:I1084"/>
    <mergeCell ref="H1085:I1085"/>
    <mergeCell ref="E1043:K1043"/>
    <mergeCell ref="E1044:K1044"/>
    <mergeCell ref="H1047:I1047"/>
    <mergeCell ref="H1048:I1048"/>
    <mergeCell ref="H1076:I1076"/>
    <mergeCell ref="H1077:I1077"/>
    <mergeCell ref="H1030:I1030"/>
    <mergeCell ref="H1031:I1031"/>
    <mergeCell ref="H1032:I1032"/>
    <mergeCell ref="H1033:I1033"/>
    <mergeCell ref="H1034:I1034"/>
    <mergeCell ref="H1035:I1035"/>
  </mergeCells>
  <pageMargins left="0.7" right="0.7" top="0.75" bottom="0.75" header="0.3" footer="0.3"/>
  <pageSetup paperSize="9" scale="59" fitToHeight="0" orientation="portrait" r:id="rId1"/>
  <rowBreaks count="12" manualBreakCount="12">
    <brk id="56" max="16383" man="1"/>
    <brk id="127" max="16383" man="1"/>
    <brk id="190" max="16383" man="1"/>
    <brk id="258" max="16383" man="1"/>
    <brk id="327" max="16383" man="1"/>
    <brk id="469" max="16383" man="1"/>
    <brk id="541" max="16383" man="1"/>
    <brk id="589" max="16383" man="1"/>
    <brk id="755" max="16383" man="1"/>
    <brk id="818" max="16383" man="1"/>
    <brk id="889" max="16383" man="1"/>
    <brk id="10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5</vt:i4>
      </vt:variant>
      <vt:variant>
        <vt:lpstr>Imenovani obsegi</vt:lpstr>
      </vt:variant>
      <vt:variant>
        <vt:i4>4</vt:i4>
      </vt:variant>
    </vt:vector>
  </HeadingPairs>
  <TitlesOfParts>
    <vt:vector size="9" baseType="lpstr">
      <vt:lpstr>Rekapitulacija</vt:lpstr>
      <vt:lpstr>Viadukt Pesnica</vt:lpstr>
      <vt:lpstr>Predor Pekel</vt:lpstr>
      <vt:lpstr>Ostalo</vt:lpstr>
      <vt:lpstr>Cestne ureditve</vt:lpstr>
      <vt:lpstr>'Cestne ureditve'!Področje_tiskanja</vt:lpstr>
      <vt:lpstr>Ostalo!Področje_tiskanja</vt:lpstr>
      <vt:lpstr>'Predor Pekel'!Področje_tiskanja</vt:lpstr>
      <vt:lpstr>'Viadukt Pesnica'!Področje_tiskanja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Irena Fortuna</dc:creator>
  <cp:lastModifiedBy>Karmen Jazbec</cp:lastModifiedBy>
  <cp:lastPrinted>2019-11-19T12:00:28Z</cp:lastPrinted>
  <dcterms:created xsi:type="dcterms:W3CDTF">2017-12-07T13:43:06Z</dcterms:created>
  <dcterms:modified xsi:type="dcterms:W3CDTF">2020-03-16T11:35:09Z</dcterms:modified>
</cp:coreProperties>
</file>